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10" firstSheet="6" activeTab="6"/>
  </bookViews>
  <sheets>
    <sheet name="Tabulation" sheetId="1" state="hidden" r:id="rId1"/>
    <sheet name="All bidders" sheetId="2" state="hidden" r:id="rId2"/>
    <sheet name="Bid Items" sheetId="3" state="hidden" r:id="rId3"/>
    <sheet name="Commodity Code Table" sheetId="4" state="hidden" r:id="rId4"/>
    <sheet name="Bid Items (2)" sheetId="5" state="hidden" r:id="rId5"/>
    <sheet name="Bid Items (3)" sheetId="6" state="hidden" r:id="rId6"/>
    <sheet name="Commodity Bid -FRZ SRVI" sheetId="7" r:id="rId7"/>
    <sheet name="Commercial Equiv. FRZ BY SRV" sheetId="8" r:id="rId8"/>
    <sheet name="Commodity&amp;Commercial-FRZ(ALL)I " sheetId="9" state="hidden" r:id="rId9"/>
    <sheet name="Commodity &amp; Commecial-FRZ(ALL)2" sheetId="10" state="hidden" r:id="rId10"/>
  </sheets>
  <definedNames>
    <definedName name="_xlfn.AGGREGATE" hidden="1">#NAME?</definedName>
    <definedName name="_xlfn.QUARTILE.EXC" hidden="1">#NAME?</definedName>
    <definedName name="_xlfn.SINGLE" hidden="1">#NAME?</definedName>
    <definedName name="_xlnm.Print_Area" localSheetId="7">'Commercial Equiv. FRZ BY SRV'!$A$1:$N$7</definedName>
    <definedName name="_xlnm.Print_Area" localSheetId="9">'Commodity &amp; Commecial-FRZ(ALL)2'!$A$1:$P$7</definedName>
    <definedName name="_xlnm.Print_Area" localSheetId="6">'Commodity Bid -FRZ SRVI'!$A$1:$V$6</definedName>
    <definedName name="_xlnm.Print_Area" localSheetId="3">'Commodity Code Table'!$A$1:$E$6</definedName>
    <definedName name="_xlnm.Print_Area" localSheetId="8">'Commodity&amp;Commercial-FRZ(ALL)I '!$A$1:$X$8</definedName>
    <definedName name="_xlnm.Print_Titles" localSheetId="2">'Bid Items'!$1:$1</definedName>
    <definedName name="_xlnm.Print_Titles" localSheetId="4">'Bid Items (2)'!$1:$1</definedName>
    <definedName name="_xlnm.Print_Titles" localSheetId="5">'Bid Items (3)'!$1:$1</definedName>
    <definedName name="_xlnm.Print_Titles" localSheetId="7">'Commercial Equiv. FRZ BY SRV'!$1:$1</definedName>
    <definedName name="_xlnm.Print_Titles" localSheetId="9">'Commodity &amp; Commecial-FRZ(ALL)2'!$1:$1</definedName>
    <definedName name="_xlnm.Print_Titles" localSheetId="6">'Commodity Bid -FRZ SRVI'!$1:$1</definedName>
    <definedName name="_xlnm.Print_Titles" localSheetId="3">'Commodity Code Table'!$1:$1</definedName>
    <definedName name="_xlnm.Print_Titles" localSheetId="8">'Commodity&amp;Commercial-FRZ(ALL)I '!$1:$1</definedName>
  </definedNames>
  <calcPr fullCalcOnLoad="1"/>
</workbook>
</file>

<file path=xl/sharedStrings.xml><?xml version="1.0" encoding="utf-8"?>
<sst xmlns="http://schemas.openxmlformats.org/spreadsheetml/2006/main" count="5305" uniqueCount="721">
  <si>
    <t>Water, Fruit Flavored, Aerated. Transparent can body in PET material with aluminum "easy open pop top" lid. Approximate Capacity: 350ml/12oz.  Flavor: Kiwi/Strawberry or Cherry. Approximate pack 24/12oz servings. Approved Brand(s): Fruit Wave H2O or approved equal.                                                                                                      Ship Lot: 250 CASES</t>
  </si>
  <si>
    <t>Juice, Non Carbonated, Canned. Flavor: Fruit Punch. Approximate pack 24/8oz servings. Provides to full servings of fruit. 100% juice and contains 100% of DV of Vitamin C.  No sugar added.  Approved Brand(s): The Switch, Juice Bowl 00201 or Approved Equal.                                                                                                      Ship Lot: 250 CASES</t>
  </si>
  <si>
    <t>Jam, Strawberry- Individual 1/2 oz pouch.  Approximate case pack 200 units.  Specify size and packaging if different.  Approved Brand: Heinz 540400, Welch's WELC490 or Approved Equal                                                                                                                 Ship Lot: 600 CASES</t>
  </si>
  <si>
    <t>Snack Bar, Cocoa Cherry flavored. 2.0 oz - 2.4 oz. Individually wrapped. Whole Grain Bar.   Each serving to provide  2.0oz equivalent  grain serving  for the Child Nutrition Meal Pattern Requirements.  Approximately 120 servings per case. Approved brands:  Get Vertical  GFC800WG or approved equal                                                                                                         Ship Lot: 500 CASES</t>
  </si>
  <si>
    <t>Bar, Snack, Oatmeal. Individually wrapped. Apple flavored. 2.2- 2.4 oz. oatmeal bar made from  whole grain flour and oatmeal.  Each serving to provide 2.0oz equivalent  grain serving  for the Child Nutrition Meal Pattern Requirements. Approximately 160 servings per case. Approved Brands:   Darlington/Appleways 675825751002 or approved equal.                                                                                        Ship Lot: 250  CASES</t>
  </si>
  <si>
    <t>Sauce, Honey Mustard, Dipping. Individual cups with peel of lid, approximate size 1.0 oz-1.5 oz.  Approximate pack 100 units /case.  Approved Brands: Ventura #15247, Grande Gourmet #28005, Taste Pleasers #0008945 or Approved Equal.                                                         Ship Lot: 800 CASES</t>
  </si>
  <si>
    <t>Sauce, Barbecue, Dipping - Individual cups with peel off lid, approximate size 1.0 oz-1.5 oz. Approximate pack  100 units/case.  Approved brand:  Ventura # 15246, Diamond Crystal House Blend #76300 , Grande Gourmet  # 28001                                             Ship Lot: 400 CASES</t>
  </si>
  <si>
    <t>Bar, Snack, Oatmeal . Individually wrapped. Maple flavored. 1.1 oz- 1.3 oz. oatmeal bar made from  whole grain rolled oats.  Each serving to provide 1.0oz equivalent  grain serving  for the Child Nutrition Meal Pattern Requirements. Approximately 125 servings per case. Approved Brands:   Quaker 100-30000-31441-5 or approved equal.                                                                                        Ship Lot: 260  CASES</t>
  </si>
  <si>
    <t>Flour, Whole Wheat.  10% stone ground whole wheat flour Plain. Approximate pack: 50 lbs bag.  Approved Brand(s): Bay ST 703000, Gold Medal #58072, Shawnee 50722 or approved equal.                                                             Ship Lot: 4000 lbs</t>
  </si>
  <si>
    <t>Soup Base, - Chicken. Approximate size - 25-35lb container. No MSG added.  Approved Brand: Major Bi17035, TUF L126-30, Sysco 71453, Minor/Nestle or Approved Equal                                                                             Ship Lot: 130 containers</t>
  </si>
  <si>
    <t xml:space="preserve">Shortening, All Purpose, Zero Transfat Free - Approximate pack: 50 pound container.  Approved brand: BBS 101641, Stratas Foods BBS Z #98456 or approved equal.                                                          Ship Lot: 1500 lbs   </t>
  </si>
  <si>
    <t>Conditioner, Dough - dough conditioner reduces snap back, or “memory,” to allow dough to remain pliable longer without affecting the taste, texture or consistency.  Approximate pack: 50 lb container.  Approved brand: Dawn Foods "DO-CEL" 00010728.  Must submit samples prior to bid opening if not bidding an approved brand. See bid conditions.                                  Ship Lot: 1400 lbs</t>
  </si>
  <si>
    <t>Oats, Rolled- Approximate pack 50 # container.  Approved Brands: Gilster 64196, Sturm #9183062 or approved equal.                                                     Ship Lot: 5000 lbs</t>
  </si>
  <si>
    <t>Buttermilk, No more than 1% butterfat.  Approximate Pack: Three gallon container.  Approve Brand: Turner Dairy Foods, Borden Dairy Foods, or Approved Equal                             Ship Lot: 270 CONTAINERS</t>
  </si>
  <si>
    <t xml:space="preserve">Spinach, Cut, Frozen - Packed to  U.S. GRADE A standards. Cut.   Approximately 384 serving in a 20 lbs per case.    Approved Brand: Allen's Chill Ripe 06025-533 or Approved Equal.                                                                                                          Ship Lot: 250  CASES       </t>
  </si>
  <si>
    <t>**Carrots, Sliced, Frozen - Packed to U.S. Grade A standards.  Approximately 384 serving in a 20 lbs per case.    Approved Brand: None. Samples must be submitted prior to bid opening.                                                                            Ship Lot: 250 CASES</t>
  </si>
  <si>
    <t>Berry, Blueberry, Whole, IQF. No added sugar or preservatives  - Pack: Approximately 25-35 lb container.  Approved brand: Dole 71202-11719, Packer 104062, GFS 119873 or Approved Equal                                                                                                       Ship Lot: 250 CASES</t>
  </si>
  <si>
    <t>**Lima Beans, Baby, Frozen - Packed to U.S. Grade A standards.  Approximately 384 serving in a 20 lbs per case.    Approved Brand: None. Samples must be submitted prior to bid opening.                                                                                             Ship Lot: 250 CASES</t>
  </si>
  <si>
    <t>Roll, Dinner, 51% Whole Grain - 2 oz.  Whole grain or whole grain flours must be the first ingredient listed on label. Minimum weight of  2oz. and no more than 2.4 oz per roll as stated on product nutrition label. Entire roll must meet a minimum of 2 servings of grain equivalents (minimum of 32 gm of flour per serving) for the Child Nutrition Program.  Please specify package size and package quantity. Approved Brand:  Ma's Bakery, Marzetti's or approved equal.                                                                                                                              Ship Lot: 250 CASES</t>
  </si>
  <si>
    <t xml:space="preserve">FRUIT, MIXED, IQF. Grade A.  Fruit Blend:  Honeydew,  Strawberries, Blueberries, Pineapple, Sliced Peaches.  Each serving to provide 1/2 cup fruit/vegetable meal serving for the Child Nutrition Meal Pattern Requirements. Packed aproximately 2/5lb containers per case. Please list other fruit medley options available at the quoted price. APPROVED BRANDS:  Norpac 43532 or Approved Equal.                                                                         Ship Lot: 500 CASES                                                       </t>
  </si>
  <si>
    <t>Sauce, General Tso  - Frozen, fully cooked, heat and serve.  No MSG, no trans fat. Approximate pack 160 - 2 oz servings/case. Approved Brands: JTM 73050  or approved equal                                                                                                 Ship Lot:  200 CASES</t>
  </si>
  <si>
    <t>Turkey, Pepperoni, Sliced - Frozen, fully cooked, seasoned.  Approximately  Packed 9-12 lbs./case. Approved Brands:  Jenny O  213012 or Approved Equal                                                                                 Ship Lot: 50 CASES</t>
  </si>
  <si>
    <t>Chicken Tenders, Whole Muscle, Breaded  -   Fully cooked, IQF, Trans fat free. Breading to be made from enriched wheat flour, 3 tenders = 1 serving. Approximately 66 servings/case. Must provide at least 2oz. meat/meat alternate for child nutrition meal pattern. Approved Brands: Perdue 66068, Rich Chicks 53501 or approved equal                                                                                Ship Lot: 800 CASES</t>
  </si>
  <si>
    <t>Diced Peach Fruit Cup  - Frozen.  Approximately packed 96-4oz per case. Indicate if packed differently. Must provide 1/2 cup fruit/vegetable requirement.  Approved Brands:  Pierre #80140 or approved equal.  If not bidding an approved brand, vendor must submit samples and current nutrition information prior to bid opening.                                               Ship Lot: 300 CASES</t>
  </si>
  <si>
    <t xml:space="preserve">Sausage Kolache - Frozen, made of ground pork sausage and enriched flour.  CN Label required. Each serving to provide 1.0oz bread/bread alternative and 1.0oz equivalent  grain serving and 2.0 oz meat/meat alternative and 2.0 oz equivalent  meat serving  for the Child Nutrition Meal Pattern Requirements. No more than 35% of calories from fat. Approximate pack: 60 servings per case. Approved brands:  Lechi 60136 or Approved Equal                                                                                                                                              Ship Lot:  800 CASES </t>
  </si>
  <si>
    <t>Ravioli, Cheese, Whole Grain, IQF - CN label required.  Ingredients include fat free Ricotta Cheese . Must provide 2 oz. meat/meat alternate and minimum of 1.5 grain servings. Approximate servings: 108. Approximate serving size of 3.5oz .   Approved Brands: Tasty Brands 804WG or Approved Equal.                                                                                Ship Lot: 500 CASES</t>
  </si>
  <si>
    <t>Croissants, Whole Grain, Round, Sliced - Frozen. Made with whole wheat flour.  Weight of  2.2 oz. or greater per croissant as stated on product nutrition label. Entire croissant must meet a minimum of 2oz Grain Equivalents for the Child Nutrition Program.  Approximate Pack: 90 servings/case.  Approved Brands:  Bake Crafters #3258 or Approved Equal.                                                                                                               Ship Lot:  225 CASES</t>
  </si>
  <si>
    <t>Margarine, Spread, Cup, Individual.  Crush resistant cups, tabletop packaging. Made with Vegetable Oil. Serving size = 14 grams. Approx. pack 648 cups. APPROVED BRANDS:  Ventura 16830, GFS/Ventura 554461, Quality Chek 5445 or approved equal                                                                                                                     Ship Lot: 300</t>
  </si>
  <si>
    <t>Potatoes, Roasted, Chopped, Seasoned, Redskin - Frozen, Ovenable contains zero grams of trans fat. One serving portion  equals 1/2 cup cooked vegetable. Approximately 64/4 OZ servings per case. Approximate Pack 4/4lbs per case.  Approved brands: McCain MCF04851 or Approved Equal.                                                                                                                             Ship Lot: 400 CASES</t>
  </si>
  <si>
    <t>Lasagna Roll, Cheese, Whole Grain, Frozen.   Ingredients consist of fat free Ricotta Cheese, fat free Mozzarella Cheese , fat free Romano Cheese and ribbed shells.  CN labeled to provide 2.0 oz meat/meat alternative and 1 serving of grain.   Approximate 110 servings (4.0 oz) per case.   Approved Brands: Tasty Brand or approved equal.                                                                                                                         Ship Lot: 500 CASES</t>
  </si>
  <si>
    <t>Drumstick, Chicken, Seasoned, Glazed  - Frozen, fully cooked. Each serving to provide 2oz meat/meat alternative  for the Child Nutrition Meal Pattern Requirements.  Approximately packed 57-2.82 oz pieces/case.  Approved Brands: Tyson 2167-928 or approved equal                                                                                Ship Lot: 1000 CASES</t>
  </si>
  <si>
    <t>**Popcorn Chicken  - Fully cooked, IQF, batter breaded chicken pieces, breading to be made from enriched wheat flour and to be flash fried in vegetable oil, zero added trans fat, One serving = approx. 14-18 pieces of bite sized chicken, Each serving to provide 2oz meat/meat alternative  and 1 grain for the Child Nutrition Meal Pattern Requirements.  CN label required.  Approximately packed 88 servings/case APPROVED BRANDS:  Proview 43010, Kings Delight 11095, Pilgrims Pride  or approved equal                                                                            Ship Lot: 800 CASES</t>
  </si>
  <si>
    <t>Beef Patty, Sandwich, Stuffed- Frozen, precooked pastry stuffed with seasoned beef.  Ingredients consist of beef and whole wheat flour.  Each sandwich to provide 2oz meat/meat alternative and 2.25oz equivalent  grain serving  for the Child Nutrition Meal Pattern Requirements.  Approximate Case Pack: 50 - 4.5 oz. servings.  Approved brand: ES Foods 25321 or Approved Equal                                                                       Ship Lot: 300 CASES</t>
  </si>
  <si>
    <t>Pizza, Pepperoni, Sandwich, Stuffed, Reduced Fat, Whole Grain- Frozen, precooked pastry stuffed with flavored beef patty.  Ingredients consist of mozzarella cheese, turkey pepperoni and whole wheat flour.  Each sandwich to provide 2.0oz meat/meat alternative and 2.0oz equivalent  grain serving  for the Child Nutrition Meal Pattern Requirements.   Approximate Case Pack: 96- 3.68 oz. servings. Approved brand: ES Foods 25304 or Approved Equal                                                                                            Ship Lot: 300 CASES</t>
  </si>
  <si>
    <t>Sandwich, Cheese, Grilled, Whole Grain, RF. Individually wrapped. CN label required. Each serving to provide 1.0oz bread/bread alternative and 1.0oz equivalent  grain serving  for the Child Nutrition Meal Pattern Requirements. Approximate pack: 72/ 3.19 oz servings/case.  Approved Brands: Smuckers 06663, Diversified Food Manufacturing 22390W, Hot Off the Grill 131000 or approved equal.                                                                   Ship Lot: 500 CASES</t>
  </si>
  <si>
    <t>Pork, Crumbles, Sausage Flavored - Frozen, fully cooked, drained. Packed approximately 54/3 oz servings /case.  Approved brands: Sara Lee/Jimmy Dean 39001 or Approved Equal.                                                                                                 Ship Lot: 50 CASES</t>
  </si>
  <si>
    <t>Maid-Rite</t>
  </si>
  <si>
    <t>75156-93100</t>
  </si>
  <si>
    <t>75156-93320</t>
  </si>
  <si>
    <t>75156-94105</t>
  </si>
  <si>
    <t>NO BID</t>
  </si>
  <si>
    <t>Waffles, Sticks, Whole Grain -  Fully Cooked.  Batter made with whole wheat flour.  Entire serving must meet a minimum of 2oz Grain Equivalents for the Child Nutrition Program. Approximately packed 72-2.2 oz servings/case. Approved Brands:  Van's Belgian Chef 30089947002514 or approved equal.                                                                                             Ship Lot: 500 CASES</t>
  </si>
  <si>
    <t>Bun, Breakfast - Frozen. Individually wrapped.  Thaw and serve fortified bun. Entire bun must meet a minimum of 1.75oz Grain Equivalents for the Child Nutrition Program. Approximately packed: 80-2.5 oz servings per case.  Approved Brands:  Sky Blue, Super Bakery #6000 or Approved Equal.                                                                                                           Ship Lot: 500 CASES</t>
  </si>
  <si>
    <t>Rings, Onion, Whole Grain - Frozen, oven ready.  Entire serving must meet a minimum 1.25 oz Grain Equivalents for the Child Nutrition Program.   Approximately packed: 150-3.17 oz servings per case. Approved Brands:  Tasty Brands 33504 or Approved Equal.                                                                                                           Ship Lot: 250 cases</t>
  </si>
  <si>
    <t>Pizza Bagel, Pepperoni, Mini, Whole Grain - Fully cooked, frozen, made with pepperoni. Entire serving must meet a minimum of 2.0 meat/meat alternative and 2.0 oz Grain Equivalents for the Child Nutrition Program.   Approximately packed: 384-1.17 oz / 96 servings per case. Approved Brands:  Tasty Brands 52223 or Approved Equal.                                                                                                           Ship Lot: 250 cases</t>
  </si>
  <si>
    <t>Tacos, Mini, Whole Grain. Entire serving must meet a minimum of 2.0 meat/meat alternative and 1.5oz Grain Equivalents for the Child Nutrition Program. Approximately packed 297-1.35oz / 96 servings per case. Approved Brand: Tasty Brands 10202 or Approved Equal                                                                             Ship Lot: 250</t>
  </si>
  <si>
    <t>Ravioli, Cheese, Mini, Whole Grain - Entire serving must meet a minimum 1 oz. meat/meat alternate and .5 oz Grain Equivalents for the Child Nutrition Program. Approximately 221 servings per case.   Approved Brands: Tasty Brands 00834.                                                                                                 Ship Lot: 250 cases</t>
  </si>
  <si>
    <t>Grab and Go, Deli Meal, Pepperoni Pizza. Entire serving must meet a minimum of 2.0 meat/meat alternative and 2.0 oz Grain Equivalents for the Child Nutrition Program. Approximately packed 48 servings per case. Approved Brand: Tasty Brands 25701 or Approved Equal                                                                             Ship Lot: 330</t>
  </si>
  <si>
    <t>Grab and Go, Deli Meal, Turkey. Entire serving must meet a minimum of 2.0 meat/meat alternative and 2.0 oz Grain Equivalents for the Child Nutrition Program. Approximately packed 48 servings per case. Approved Brand: Tasty Brands 10102 or Approved Equal                                                                             Ship Lot: 330</t>
  </si>
  <si>
    <t>Diced Turkey, White Meat, 1/4" to 3/8"cubes - Made from turkey breast meat. IQF, Fully cooked, ready to eat. Serving size must provide 1 oz. meat/meat alternate for Child Nutrition Programs.  A statement of meal component credit must be provided.  Approximately packed 10 lbs./case. If packed differently, please specify and adjust quantity. Approved Brands:  Perdue 65027, Butterball 82921, GFS 204540, House of Raeford 97386 or approved equal                                                                                        Ship Lot: 1000 cases</t>
  </si>
  <si>
    <t>Diced Turkey Ham, 1/4" to 3/8" cubes - IQF, Fully cooked, ready to eat. Serving size must provide 1 oz. meat/meat alternate for Child Nutrition Programs.  A statement of meal component credit must be provided.  Approximately packed 10 lbs./case. If packed differently, please specify. Approved Brands:  Perdue 65901, Carolina Turkey 22655, House of Raeford 97389 or Approved Equal                                                          Ship Lot: 1000 cases</t>
  </si>
  <si>
    <t>Price1</t>
  </si>
  <si>
    <t>Price2</t>
  </si>
  <si>
    <t>Price3</t>
  </si>
  <si>
    <t>Price4</t>
  </si>
  <si>
    <t>Price5</t>
  </si>
  <si>
    <t>Price6</t>
  </si>
  <si>
    <t>Price7</t>
  </si>
  <si>
    <t>Price8</t>
  </si>
  <si>
    <t>Price9</t>
  </si>
  <si>
    <t>Price10</t>
  </si>
  <si>
    <t>Price11</t>
  </si>
  <si>
    <t>Price12</t>
  </si>
  <si>
    <t>Price13</t>
  </si>
  <si>
    <t>Price14</t>
  </si>
  <si>
    <t>Price15</t>
  </si>
  <si>
    <t>Price16</t>
  </si>
  <si>
    <t>Price17</t>
  </si>
  <si>
    <t>Price18</t>
  </si>
  <si>
    <t>Price19</t>
  </si>
  <si>
    <t>Price20</t>
  </si>
  <si>
    <t>Price21</t>
  </si>
  <si>
    <t>Price22</t>
  </si>
  <si>
    <t>Price23</t>
  </si>
  <si>
    <t>Price24</t>
  </si>
  <si>
    <t>Price25</t>
  </si>
  <si>
    <t>Price26</t>
  </si>
  <si>
    <t>Price27</t>
  </si>
  <si>
    <t>Price28</t>
  </si>
  <si>
    <t>Price29</t>
  </si>
  <si>
    <t>Price30</t>
  </si>
  <si>
    <t>Price31</t>
  </si>
  <si>
    <t>Price32</t>
  </si>
  <si>
    <t>Price33</t>
  </si>
  <si>
    <t>Price34</t>
  </si>
  <si>
    <t>Price35</t>
  </si>
  <si>
    <t>Price36</t>
  </si>
  <si>
    <t>Price37</t>
  </si>
  <si>
    <t>Lowest Price</t>
  </si>
  <si>
    <t>Bid#</t>
  </si>
  <si>
    <t>Extended Total Commodity Processing Cost</t>
  </si>
  <si>
    <t>Item #</t>
  </si>
  <si>
    <t>Commodity Processing Fee per Serving</t>
  </si>
  <si>
    <t>Commodity Value Plus Processing per Serving</t>
  </si>
  <si>
    <t>Commodity Value Plus Processing per Case</t>
  </si>
  <si>
    <t>Value of Donated Food per Serving</t>
  </si>
  <si>
    <t>Value of Donated Food per Case</t>
  </si>
  <si>
    <t>Pounds of Donated Food per Case</t>
  </si>
  <si>
    <t>Finished Product Case Weight (Pounds)</t>
  </si>
  <si>
    <t>Servings/Case</t>
  </si>
  <si>
    <t>Commodity Code</t>
  </si>
  <si>
    <t>Cost per Pound of Donated Commodity</t>
  </si>
  <si>
    <t>Estimated Number of SERVINGS          2014-2015</t>
  </si>
  <si>
    <t>Commodity</t>
  </si>
  <si>
    <t>Beef Bulk Coarse</t>
  </si>
  <si>
    <t>Bulk LBS</t>
  </si>
  <si>
    <t>Beef Boneless Fresh Combo</t>
  </si>
  <si>
    <t>Cheese Barrel</t>
  </si>
  <si>
    <t>Pear Slices</t>
  </si>
  <si>
    <t>Apple Slices</t>
  </si>
  <si>
    <t>FNS #</t>
  </si>
  <si>
    <t>A594</t>
  </si>
  <si>
    <t>A704</t>
  </si>
  <si>
    <t>B049</t>
  </si>
  <si>
    <t>A434</t>
  </si>
  <si>
    <t>A346</t>
  </si>
  <si>
    <t>Value Per Pound</t>
  </si>
  <si>
    <r>
      <t xml:space="preserve">GROUND BEEF CRUMBLES - </t>
    </r>
    <r>
      <rPr>
        <sz val="12"/>
        <rFont val="Tahoma"/>
        <family val="2"/>
      </rPr>
      <t>Frozen, fully cooked, drained, 100% ground beef crumbles made with USDA commodity beef</t>
    </r>
    <r>
      <rPr>
        <b/>
        <sz val="12"/>
        <rFont val="Tahoma"/>
        <family val="2"/>
      </rPr>
      <t xml:space="preserve"> (100154 or 100155)</t>
    </r>
    <r>
      <rPr>
        <sz val="12"/>
        <rFont val="Tahoma"/>
        <family val="2"/>
      </rPr>
      <t xml:space="preserve">. No soy additive. Less than 300 mg Sodium per serving, approximately packed 240 servings /case.   </t>
    </r>
    <r>
      <rPr>
        <b/>
        <sz val="12"/>
        <rFont val="Tahoma"/>
        <family val="2"/>
      </rPr>
      <t xml:space="preserve">APPROVED BRANDS: MAID-RITE 75156-93100,  JTM CP5872,  Tyson 11786-328, APF 1-320400-20.                                                                  </t>
    </r>
    <r>
      <rPr>
        <sz val="12"/>
        <rFont val="Tahoma"/>
        <family val="2"/>
      </rPr>
      <t>Ship Lot  : 800 cases</t>
    </r>
  </si>
  <si>
    <r>
      <t xml:space="preserve">100%  GROUND BEEF STEAK BURGER  WITH GRILL MARKS, fully cooked, IQF. </t>
    </r>
    <r>
      <rPr>
        <sz val="12"/>
        <rFont val="Tahoma"/>
        <family val="2"/>
      </rPr>
      <t xml:space="preserve"> Made with USDA commodity beef </t>
    </r>
    <r>
      <rPr>
        <b/>
        <sz val="12"/>
        <rFont val="Tahoma"/>
        <family val="2"/>
      </rPr>
      <t>(100154 or 100155)</t>
    </r>
    <r>
      <rPr>
        <sz val="12"/>
        <rFont val="Tahoma"/>
        <family val="2"/>
      </rPr>
      <t xml:space="preserve">.  Less than 300 mg Sodium per serving. No Soy additive. Minimum wt = 2.0 oz. Each serving to provide a minimum of 2.00oz. meat/meat alternate for the Child Nutrition program.  Approximatel packed 170 servings/case.  Please specify pack size if different. CN label required. </t>
    </r>
    <r>
      <rPr>
        <b/>
        <sz val="12"/>
        <rFont val="Tahoma"/>
        <family val="2"/>
      </rPr>
      <t xml:space="preserve">Approved Brands: Advance Pierre 69050 or Approved Equal. Must submit samples for non approved brands prior to Bid opening                                                       </t>
    </r>
    <r>
      <rPr>
        <sz val="12"/>
        <rFont val="Tahoma"/>
        <family val="2"/>
      </rPr>
      <t>Ship Lot:   800 cases</t>
    </r>
  </si>
  <si>
    <r>
      <t xml:space="preserve">Ravioli, Cheese, Whole Grain, IQF - </t>
    </r>
    <r>
      <rPr>
        <sz val="12"/>
        <rFont val="Tahoma"/>
        <family val="2"/>
      </rPr>
      <t xml:space="preserve">CN label required.  Ingredients include fat free Ricotta Cheese . Made with USDA commodity cheese </t>
    </r>
    <r>
      <rPr>
        <b/>
        <sz val="12"/>
        <rFont val="Tahoma"/>
        <family val="2"/>
      </rPr>
      <t>(110242)</t>
    </r>
    <r>
      <rPr>
        <sz val="12"/>
        <rFont val="Tahoma"/>
        <family val="2"/>
      </rPr>
      <t xml:space="preserve">. Must provide 2 oz. meat/meat alternate and minimum of 1.75 grain servings.  Approximate servings: 108/case.  Approximate serving size of 3.5oz .   </t>
    </r>
    <r>
      <rPr>
        <b/>
        <sz val="12"/>
        <rFont val="Tahoma"/>
        <family val="2"/>
      </rPr>
      <t xml:space="preserve">Approved Brands: Tasty Brands 804WG or Approved Equal. Must submit samples for non approved brands prior to Bid opening.   </t>
    </r>
    <r>
      <rPr>
        <sz val="12"/>
        <rFont val="Tahoma"/>
        <family val="2"/>
      </rPr>
      <t xml:space="preserve">                                                              Ship Lot: 600 cases</t>
    </r>
  </si>
  <si>
    <r>
      <t>Lasagna Rolled, Vegetable, Whole Grain</t>
    </r>
    <r>
      <rPr>
        <sz val="12"/>
        <rFont val="Tahoma"/>
        <family val="2"/>
      </rPr>
      <t xml:space="preserve">, Frozen.   CN label required. Product to be rollover, not sandwiched or stacked.  Ingredients consist of fat free Ricotta Cheese  and ribbed shells.  Made with USDA commodity cheese </t>
    </r>
    <r>
      <rPr>
        <b/>
        <sz val="12"/>
        <rFont val="Tahoma"/>
        <family val="2"/>
      </rPr>
      <t>(110242)</t>
    </r>
    <r>
      <rPr>
        <sz val="12"/>
        <rFont val="Tahoma"/>
        <family val="2"/>
      </rPr>
      <t xml:space="preserve">. Must provide 1.5 oz meat/meat alternative, 1 grain, and 1/8 cup vegetable serving.   Approximate servings: 110/case.  Approximate serving size of 4.0 oz .   </t>
    </r>
    <r>
      <rPr>
        <b/>
        <sz val="12"/>
        <rFont val="Tahoma"/>
        <family val="2"/>
      </rPr>
      <t xml:space="preserve">Approved Brands: Tasty Brands 821WG or Approved Equal. Must submit samples for non approved brands prior to Bid opening. </t>
    </r>
    <r>
      <rPr>
        <sz val="12"/>
        <rFont val="Tahoma"/>
        <family val="2"/>
      </rPr>
      <t xml:space="preserve">                                                                             Ship Lot: 600 cases</t>
    </r>
  </si>
  <si>
    <r>
      <rPr>
        <b/>
        <sz val="12"/>
        <rFont val="Tahoma"/>
        <family val="2"/>
      </rPr>
      <t xml:space="preserve">Beef, Uncooked, Cubed. - Frozen. Approximate Size: 3/4"x1" Cube. Grade: Two piece chuck. </t>
    </r>
    <r>
      <rPr>
        <sz val="12"/>
        <rFont val="Tahoma"/>
        <family val="2"/>
      </rPr>
      <t xml:space="preserve">Made with USDA commodity beef </t>
    </r>
    <r>
      <rPr>
        <b/>
        <sz val="12"/>
        <rFont val="Tahoma"/>
        <family val="2"/>
      </rPr>
      <t>(100154 or 100155)</t>
    </r>
    <r>
      <rPr>
        <sz val="12"/>
        <rFont val="Tahoma"/>
        <family val="2"/>
      </rPr>
      <t xml:space="preserve">. Approximate serving size: 3.0 oz. Each serving to provide 2 meat/meat alternates. Approximately servings: 160.  Approximate Pack: 10/3 lb vacuum packaged, heat-sealed bag.  </t>
    </r>
    <r>
      <rPr>
        <b/>
        <sz val="12"/>
        <rFont val="Tahoma"/>
        <family val="2"/>
      </rPr>
      <t>Approved Brands: Integrated Foods 1435 or Approved Equal. Samples Must be submitted prior to Bid opening.</t>
    </r>
    <r>
      <rPr>
        <sz val="12"/>
        <rFont val="Tahoma"/>
        <family val="2"/>
      </rPr>
      <t xml:space="preserve">                                                                                  Ship Lot 500</t>
    </r>
  </si>
  <si>
    <r>
      <rPr>
        <b/>
        <sz val="12"/>
        <rFont val="Tahoma"/>
        <family val="2"/>
      </rPr>
      <t xml:space="preserve">MEATBALLS, IQF, REDUCED SODIUM. </t>
    </r>
    <r>
      <rPr>
        <sz val="12"/>
        <rFont val="Tahoma"/>
        <family val="2"/>
      </rPr>
      <t xml:space="preserve">Fully Cooked.  Made with USDA commodity beef </t>
    </r>
    <r>
      <rPr>
        <b/>
        <sz val="12"/>
        <rFont val="Tahoma"/>
        <family val="2"/>
      </rPr>
      <t>(100154 or 100155)</t>
    </r>
    <r>
      <rPr>
        <sz val="12"/>
        <rFont val="Tahoma"/>
        <family val="2"/>
      </rPr>
      <t xml:space="preserve">, with soy protein concentrate.  Five 0.56 oz Cooked Beef Meatballs provide 2.00 oz equivalent meat/meat alternate for Child Nutrition Meal Pattern Requirements. CN Label required.   Approximate pack: 171 each or 34 servings per case. </t>
    </r>
    <r>
      <rPr>
        <b/>
        <sz val="12"/>
        <rFont val="Tahoma"/>
        <family val="2"/>
      </rPr>
      <t xml:space="preserve">APPROVED BRANDS: Advance Pierre 1-17-505-0, J.T.M. CP5030 or Approved Equal. Samples Must be submitted prior to Bid opening. </t>
    </r>
    <r>
      <rPr>
        <sz val="12"/>
        <rFont val="Tahoma"/>
        <family val="2"/>
      </rPr>
      <t xml:space="preserve">                                Ship Lot: 500</t>
    </r>
  </si>
  <si>
    <t>Pounds of Donated Food per Serving</t>
  </si>
  <si>
    <t>Category</t>
  </si>
  <si>
    <t>Frozen</t>
  </si>
  <si>
    <t>Dry</t>
  </si>
  <si>
    <t>Commodity Processing Fee per Case</t>
  </si>
  <si>
    <r>
      <t xml:space="preserve">PEARSAUCE CUPS, NO SUGAR ADDED, VARIETY OF FRUIT FLAVORS TO INCLUDE:  NATURAL-PLAIN.  </t>
    </r>
    <r>
      <rPr>
        <sz val="12"/>
        <rFont val="Tahoma"/>
        <family val="2"/>
      </rPr>
      <t xml:space="preserve">Minimum size: 4.5 oz. sealed cups - </t>
    </r>
    <r>
      <rPr>
        <b/>
        <sz val="12"/>
        <rFont val="Tahoma"/>
        <family val="2"/>
      </rPr>
      <t>Shelf stable</t>
    </r>
    <r>
      <rPr>
        <sz val="12"/>
        <rFont val="Tahoma"/>
        <family val="2"/>
      </rPr>
      <t>. Made with USDA commodity pears (</t>
    </r>
    <r>
      <rPr>
        <b/>
        <sz val="12"/>
        <rFont val="Tahoma"/>
        <family val="2"/>
      </rPr>
      <t>100225</t>
    </r>
    <r>
      <rPr>
        <sz val="12"/>
        <rFont val="Tahoma"/>
        <family val="2"/>
      </rPr>
      <t xml:space="preserve">). Must provide 1/2 cup fruit/vegetable requirement. Please list other flavors available at quoted price. Approximate case pack: 96 units.  </t>
    </r>
    <r>
      <rPr>
        <b/>
        <sz val="12"/>
        <rFont val="Tahoma"/>
        <family val="2"/>
      </rPr>
      <t xml:space="preserve">APPROVED BRANDS:  National Food Group/Get Vertical Natural-Plain #A89300 or Approved Equal.  Must submit samples for non approved brands prior to Bid opening                                   </t>
    </r>
    <r>
      <rPr>
        <sz val="12"/>
        <rFont val="Tahoma"/>
        <family val="2"/>
      </rPr>
      <t xml:space="preserve">                                         Ship Lot: 1000 cases </t>
    </r>
    <r>
      <rPr>
        <b/>
        <sz val="12"/>
        <rFont val="Tahoma"/>
        <family val="2"/>
      </rPr>
      <t xml:space="preserve">                            </t>
    </r>
    <r>
      <rPr>
        <sz val="12"/>
        <rFont val="Tahoma"/>
        <family val="2"/>
      </rPr>
      <t xml:space="preserve">                          </t>
    </r>
  </si>
  <si>
    <r>
      <t xml:space="preserve">APPLESAUCE CUPS, NO SUGAR ADDED, VARIETY OF FRUIT FLAVORS (IN APPROXIMATELY EQUAL SERVINGS QUANTITIES FOR ALL FLAVORS) TO INCLUDE:  STRAWBERRY,  STRAWBERRY BANANA, NATURAL-PLAIN.  </t>
    </r>
    <r>
      <rPr>
        <sz val="12"/>
        <rFont val="Tahoma"/>
        <family val="2"/>
      </rPr>
      <t xml:space="preserve">Minimum size: 4.5 oz. sealed cups - </t>
    </r>
    <r>
      <rPr>
        <b/>
        <sz val="12"/>
        <rFont val="Tahoma"/>
        <family val="2"/>
      </rPr>
      <t>Shelf stable</t>
    </r>
    <r>
      <rPr>
        <sz val="12"/>
        <rFont val="Tahoma"/>
        <family val="2"/>
      </rPr>
      <t xml:space="preserve">. Made with USDA commodity apples </t>
    </r>
    <r>
      <rPr>
        <b/>
        <sz val="12"/>
        <rFont val="Tahoma"/>
        <family val="2"/>
      </rPr>
      <t>(100258)</t>
    </r>
    <r>
      <rPr>
        <sz val="12"/>
        <rFont val="Tahoma"/>
        <family val="2"/>
      </rPr>
      <t xml:space="preserve">. Must provide 1/2 cup fruit/vegetable requirement. Please list other flavors available at quoted price. Approximate case pack: 96 units.  </t>
    </r>
    <r>
      <rPr>
        <b/>
        <sz val="12"/>
        <rFont val="Tahoma"/>
        <family val="2"/>
      </rPr>
      <t xml:space="preserve">APPROVED BRANDS:  National Food Group Strawberry #A82520,  National Food Group Plain #A87120, National Food Group Strawberry Banana #A28500, SNAKKERS PLAIN 902102, SNAKKERS STRAWBERRY 902103, SNAKKERS STRAWBERRY BANANA 902104, or Approved Equal. Must submit samples for non approved brands prior to Bid opening                                  </t>
    </r>
    <r>
      <rPr>
        <sz val="12"/>
        <rFont val="Tahoma"/>
        <family val="2"/>
      </rPr>
      <t xml:space="preserve">                                         Ship Lot: 1000 cases </t>
    </r>
    <r>
      <rPr>
        <b/>
        <sz val="12"/>
        <rFont val="Tahoma"/>
        <family val="2"/>
      </rPr>
      <t xml:space="preserve">                            </t>
    </r>
    <r>
      <rPr>
        <sz val="12"/>
        <rFont val="Tahoma"/>
        <family val="2"/>
      </rPr>
      <t xml:space="preserve">                          </t>
    </r>
  </si>
  <si>
    <t>Total Cases Required</t>
  </si>
  <si>
    <t>CASE</t>
  </si>
  <si>
    <t>Brand</t>
  </si>
  <si>
    <t>Est Serv/Unit</t>
  </si>
  <si>
    <t>Product Code</t>
  </si>
  <si>
    <t>Cost/Unit</t>
  </si>
  <si>
    <t>Pack Size</t>
  </si>
  <si>
    <t>Cost/Serving</t>
  </si>
  <si>
    <t>Notes</t>
  </si>
  <si>
    <t>Qty</t>
  </si>
  <si>
    <t>Description</t>
  </si>
  <si>
    <t>2%10 Net 30</t>
  </si>
  <si>
    <t>VBOSS</t>
  </si>
  <si>
    <t>Unit</t>
  </si>
  <si>
    <t>Vendor</t>
  </si>
  <si>
    <t>Terms</t>
  </si>
  <si>
    <t>Approved</t>
  </si>
  <si>
    <t>EACH</t>
  </si>
  <si>
    <t>SERVINGS</t>
  </si>
  <si>
    <t>POUND</t>
  </si>
  <si>
    <t>Extension</t>
  </si>
  <si>
    <t>Sturm</t>
  </si>
  <si>
    <t>12/32oz</t>
  </si>
  <si>
    <t>Whitlock Packaging Corp. dba Cutting Edge Beverages</t>
  </si>
  <si>
    <t>Juice Bowl</t>
  </si>
  <si>
    <t>24/8 oz</t>
  </si>
  <si>
    <t>Yes</t>
  </si>
  <si>
    <t>Orders must be shipped in 144 cs/pallets. 5-9 pallet bracket</t>
  </si>
  <si>
    <t>Orders must be shipped in 144 cs/pallets. 10-20 pallet bracket</t>
  </si>
  <si>
    <t>Orders must be shipped in 144 cs/pallets. 21 + pallet bracket</t>
  </si>
  <si>
    <t>Sysco Memphis LLC</t>
  </si>
  <si>
    <t>House Recipe/Sturm</t>
  </si>
  <si>
    <t>12/28 oz</t>
  </si>
  <si>
    <t>Quaker</t>
  </si>
  <si>
    <t>04378</t>
  </si>
  <si>
    <t>8/5#</t>
  </si>
  <si>
    <t>Ultra Grain</t>
  </si>
  <si>
    <t>T-2</t>
  </si>
  <si>
    <t>50#</t>
  </si>
  <si>
    <t>Bases on ship lot</t>
  </si>
  <si>
    <t>Lawrys</t>
  </si>
  <si>
    <t>6/5.7 oz</t>
  </si>
  <si>
    <t>250# minimum order combined</t>
  </si>
  <si>
    <t>Allen</t>
  </si>
  <si>
    <t>6/#10</t>
  </si>
  <si>
    <t>Based on ship lot</t>
  </si>
  <si>
    <t>McCormick</t>
  </si>
  <si>
    <t>6/18 oz</t>
  </si>
  <si>
    <t>250# minimum order combined… 37 case equivalent was bid</t>
  </si>
  <si>
    <t>Based on ship lot… 1/2 cup serving</t>
  </si>
  <si>
    <t>Zatarain's</t>
  </si>
  <si>
    <t>Z12125</t>
  </si>
  <si>
    <t>4/8#</t>
  </si>
  <si>
    <t>250# minimum order combined… 469 case equivalent was bid</t>
  </si>
  <si>
    <t>108oz</t>
  </si>
  <si>
    <t>Vanee</t>
  </si>
  <si>
    <t>6565X-VAN</t>
  </si>
  <si>
    <t>6/48 oz</t>
  </si>
  <si>
    <t>Marzetti</t>
  </si>
  <si>
    <t>4/1 gal</t>
  </si>
  <si>
    <t>12/42 oz</t>
  </si>
  <si>
    <t>Heinz</t>
  </si>
  <si>
    <t>200/9 gm</t>
  </si>
  <si>
    <t>House Blend</t>
  </si>
  <si>
    <t>100/1 oz</t>
  </si>
  <si>
    <t>Poco Pac</t>
  </si>
  <si>
    <t>100/1.5 oz</t>
  </si>
  <si>
    <t>General Mils</t>
  </si>
  <si>
    <t>144/1.24 oz</t>
  </si>
  <si>
    <t>200/.5 oz</t>
  </si>
  <si>
    <t>Diamond Crystal</t>
  </si>
  <si>
    <t>Darlington</t>
  </si>
  <si>
    <t>160/2.4 oz</t>
  </si>
  <si>
    <t>Taste Pleasers</t>
  </si>
  <si>
    <t>Boca Grande</t>
  </si>
  <si>
    <t>008945</t>
  </si>
  <si>
    <t>76300</t>
  </si>
  <si>
    <t>31441</t>
  </si>
  <si>
    <t>125/1.27 oz</t>
  </si>
  <si>
    <t>Shawnee</t>
  </si>
  <si>
    <t>50722</t>
  </si>
  <si>
    <t>Based on 10,000# minimum.</t>
  </si>
  <si>
    <t>TUF</t>
  </si>
  <si>
    <t>065T-T0700</t>
  </si>
  <si>
    <t>35#</t>
  </si>
  <si>
    <t>Based on 2000# minimum order.</t>
  </si>
  <si>
    <t>BBS/Stratas</t>
  </si>
  <si>
    <t>101641</t>
  </si>
  <si>
    <t>9183062</t>
  </si>
  <si>
    <t>Chill Ripe</t>
  </si>
  <si>
    <t>6025</t>
  </si>
  <si>
    <t>12/3#</t>
  </si>
  <si>
    <t>FlavRPak</t>
  </si>
  <si>
    <t>11454</t>
  </si>
  <si>
    <t>20#</t>
  </si>
  <si>
    <t>Dole</t>
  </si>
  <si>
    <t>71202-11719</t>
  </si>
  <si>
    <t>Simplot</t>
  </si>
  <si>
    <t>188414</t>
  </si>
  <si>
    <t>Ma's</t>
  </si>
  <si>
    <t>31848</t>
  </si>
  <si>
    <t>72/2 oz</t>
  </si>
  <si>
    <t>Marzetti's</t>
  </si>
  <si>
    <t>62205</t>
  </si>
  <si>
    <t>120/1.5 oz</t>
  </si>
  <si>
    <t>17111</t>
  </si>
  <si>
    <t>4/5#</t>
  </si>
  <si>
    <t>JTM</t>
  </si>
  <si>
    <t>73050</t>
  </si>
  <si>
    <t>Based on 2 pallet or 140cs minimum order.</t>
  </si>
  <si>
    <t>Jennie O</t>
  </si>
  <si>
    <t>213012</t>
  </si>
  <si>
    <t>6/2#</t>
  </si>
  <si>
    <t>Proview</t>
  </si>
  <si>
    <t>6320-WG</t>
  </si>
  <si>
    <t>Pierre</t>
  </si>
  <si>
    <t>80140</t>
  </si>
  <si>
    <t>96/4 oz</t>
  </si>
  <si>
    <t>Le Chi</t>
  </si>
  <si>
    <t>60136</t>
  </si>
  <si>
    <t>50/3 oz</t>
  </si>
  <si>
    <t>Bakecrafters</t>
  </si>
  <si>
    <t>3258</t>
  </si>
  <si>
    <t>90/2.2 oz</t>
  </si>
  <si>
    <t>Based on 2 pallet  minimum order.</t>
  </si>
  <si>
    <t>Ventura</t>
  </si>
  <si>
    <t>16830</t>
  </si>
  <si>
    <t>684/14gm</t>
  </si>
  <si>
    <t>Tyson</t>
  </si>
  <si>
    <t>2167</t>
  </si>
  <si>
    <t>10#</t>
  </si>
  <si>
    <t>43010</t>
  </si>
  <si>
    <t>40173</t>
  </si>
  <si>
    <t>40/3.8 oz</t>
  </si>
  <si>
    <t>Jimmy Dean</t>
  </si>
  <si>
    <t>39001</t>
  </si>
  <si>
    <t>2/5#</t>
  </si>
  <si>
    <t>Based on 140 cs minimum order</t>
  </si>
  <si>
    <t>Van's</t>
  </si>
  <si>
    <t>142</t>
  </si>
  <si>
    <t>144/1.1 oz</t>
  </si>
  <si>
    <t>Super Bakery</t>
  </si>
  <si>
    <t>6000</t>
  </si>
  <si>
    <t>80/2.5 oz</t>
  </si>
  <si>
    <t>House of Raeford</t>
  </si>
  <si>
    <t>97386</t>
  </si>
  <si>
    <t>Perdue</t>
  </si>
  <si>
    <t>65901</t>
  </si>
  <si>
    <t>H. Schrier &amp; Co Inc</t>
  </si>
  <si>
    <t xml:space="preserve"> Net 30</t>
  </si>
  <si>
    <t>Seneca</t>
  </si>
  <si>
    <t>Seneca Libby "not chunky" light syrup</t>
  </si>
  <si>
    <t>Seneca Libby</t>
  </si>
  <si>
    <t>M. J. Kellner</t>
  </si>
  <si>
    <t>2167-928</t>
  </si>
  <si>
    <t>70368-928</t>
  </si>
  <si>
    <t>32.79#</t>
  </si>
  <si>
    <t>30089947002514</t>
  </si>
  <si>
    <t>97389</t>
  </si>
  <si>
    <t>National</t>
  </si>
  <si>
    <t>Dori Foods</t>
  </si>
  <si>
    <t>Net 30</t>
  </si>
  <si>
    <t>465</t>
  </si>
  <si>
    <t>Conagra</t>
  </si>
  <si>
    <t>Sauer</t>
  </si>
  <si>
    <t>09095</t>
  </si>
  <si>
    <t>6/14 oz</t>
  </si>
  <si>
    <t>343 cases required</t>
  </si>
  <si>
    <t>Restaurant Pride</t>
  </si>
  <si>
    <t>4820067399</t>
  </si>
  <si>
    <t>CF Sauer</t>
  </si>
  <si>
    <t>01454</t>
  </si>
  <si>
    <t>3/5#</t>
  </si>
  <si>
    <t>17 cases required</t>
  </si>
  <si>
    <t>01453</t>
  </si>
  <si>
    <t>1000 cases required</t>
  </si>
  <si>
    <t>83030</t>
  </si>
  <si>
    <t>DOES NOT MEET SPECIFICATIONS, NOT AN APPROVED BRAND, PUMPS NOT INCLUDED IN THE QUOTE… 2000# minimum order…</t>
  </si>
  <si>
    <t>DOES NOT MEET SPECIFICATIONS, NOT AN APPROVED BRAND, PUMPS NOT INCLUDED IN THE QUOTE</t>
  </si>
  <si>
    <t>Sauers</t>
  </si>
  <si>
    <t>06860</t>
  </si>
  <si>
    <t>06389</t>
  </si>
  <si>
    <t>30144 vendor bid extension.</t>
  </si>
  <si>
    <t>06385</t>
  </si>
  <si>
    <t>06383</t>
  </si>
  <si>
    <t>06861</t>
  </si>
  <si>
    <t>06370</t>
  </si>
  <si>
    <t>06857</t>
  </si>
  <si>
    <t>Major</t>
  </si>
  <si>
    <t>Bi17035</t>
  </si>
  <si>
    <t>35 #</t>
  </si>
  <si>
    <t>Glister</t>
  </si>
  <si>
    <t>64196</t>
  </si>
  <si>
    <t>50 #</t>
  </si>
  <si>
    <t>53014</t>
  </si>
  <si>
    <t>1550 cases required…2490 vendor case quotequantity... 151,404 vendor quote extension.</t>
  </si>
  <si>
    <t>11095</t>
  </si>
  <si>
    <t>2514</t>
  </si>
  <si>
    <t>EOM 10</t>
  </si>
  <si>
    <t xml:space="preserve">U S Foods </t>
  </si>
  <si>
    <t>MFG# 465</t>
  </si>
  <si>
    <t>760116</t>
  </si>
  <si>
    <t>Monarch</t>
  </si>
  <si>
    <t>8288938</t>
  </si>
  <si>
    <t>18 oz</t>
  </si>
  <si>
    <t>Sample submitted…extension based on 1800# request...1600 units required</t>
  </si>
  <si>
    <t>need new #</t>
  </si>
  <si>
    <t>MFG# 01453...17 units required</t>
  </si>
  <si>
    <t>Sample submitted</t>
  </si>
  <si>
    <t>1330158</t>
  </si>
  <si>
    <t>2329985</t>
  </si>
  <si>
    <t>MFG# 01454…1000 units required… vendor extension 36135.00</t>
  </si>
  <si>
    <t>MFG# 83030...DOES NOT MEET SPECIFICATIONS, NOT AN APPROVED BRAND, PUMPS NOT INCLUDED IN THE QUOTE</t>
  </si>
  <si>
    <t>1155142</t>
  </si>
  <si>
    <t>Glister-Mary Lee</t>
  </si>
  <si>
    <t>MFG# 36820</t>
  </si>
  <si>
    <t>Cream of Wheat</t>
  </si>
  <si>
    <t>MFG# 1379</t>
  </si>
  <si>
    <t>MFG# 4378</t>
  </si>
  <si>
    <t>3329349</t>
  </si>
  <si>
    <t>2329415</t>
  </si>
  <si>
    <t>MFG# 45976…</t>
  </si>
  <si>
    <t>General Mills</t>
  </si>
  <si>
    <t>1792233</t>
  </si>
  <si>
    <t>Fruit Wave</t>
  </si>
  <si>
    <t>2908697</t>
  </si>
  <si>
    <t>24/12 oz</t>
  </si>
  <si>
    <t>MFG# 00308-Mango</t>
  </si>
  <si>
    <t>2908754</t>
  </si>
  <si>
    <t>MFG# 00306-Cherry</t>
  </si>
  <si>
    <t>The Switch</t>
  </si>
  <si>
    <t>1676691</t>
  </si>
  <si>
    <t>PRODUCT LISTED AS AN APPROVED BRAND IN ERROR... DOES NOT MEET SPECIFICATIONS, NOT AN APPROVED BRAND.</t>
  </si>
  <si>
    <t>MFG# 543700</t>
  </si>
  <si>
    <t>2329969</t>
  </si>
  <si>
    <t>5329974</t>
  </si>
  <si>
    <t>MFG# 540400</t>
  </si>
  <si>
    <t>MFG# 76302</t>
  </si>
  <si>
    <t>5510979</t>
  </si>
  <si>
    <t>Quaker Chewy</t>
  </si>
  <si>
    <t>1756881</t>
  </si>
  <si>
    <t>125/1.26oz</t>
  </si>
  <si>
    <t>MFG# 31441</t>
  </si>
  <si>
    <t>MFG# 75100</t>
  </si>
  <si>
    <t>MFG# 008945</t>
  </si>
  <si>
    <t>6375927</t>
  </si>
  <si>
    <t>MFG# 76300</t>
  </si>
  <si>
    <t>Hpuse Blend</t>
  </si>
  <si>
    <t>9511080</t>
  </si>
  <si>
    <t>Per vendor Rep, replacement for L126-30...Based on 2000# minimum order.</t>
  </si>
  <si>
    <t>2449908</t>
  </si>
  <si>
    <t>Per vendor Rep, 065T-T0700 replacement for L126-30.</t>
  </si>
  <si>
    <t>MFG# 64196</t>
  </si>
  <si>
    <t>Gilster-Mary Lee</t>
  </si>
  <si>
    <t>1027218</t>
  </si>
  <si>
    <t>Vendor cannot guarantee price for the duration of the bis - only 1 month at a time… This item would need to be regarded as a market item with monthly updates… Mark up would remain constant… Sample submitted… Pack size variance.</t>
  </si>
  <si>
    <t>Country Delight</t>
  </si>
  <si>
    <t>5 gal BIB</t>
  </si>
  <si>
    <t>1345057</t>
  </si>
  <si>
    <t>30#</t>
  </si>
  <si>
    <t>5328109</t>
  </si>
  <si>
    <t>Chopped Sample submitted</t>
  </si>
  <si>
    <t>2328151</t>
  </si>
  <si>
    <t xml:space="preserve"> Sample submitted</t>
  </si>
  <si>
    <t>1328251</t>
  </si>
  <si>
    <t>6776520</t>
  </si>
  <si>
    <t>Sample submitted… MFG#4064, 52% WG. 2 oz grain eq, 35.154 gm of flour/svg.</t>
  </si>
  <si>
    <r>
      <rPr>
        <b/>
        <sz val="11"/>
        <color indexed="8"/>
        <rFont val="Calibri"/>
        <family val="2"/>
      </rPr>
      <t>No Sample Submitted</t>
    </r>
    <r>
      <rPr>
        <sz val="11"/>
        <color theme="1"/>
        <rFont val="Calibri"/>
        <family val="2"/>
      </rPr>
      <t>...Only 1000 cases required...80-1/2 cup servings…Peaches, Cantalope, Honeydew, Grapes...Based on ship lot</t>
    </r>
  </si>
  <si>
    <t>Sample Submitted…40-1/2 cup servings…vendor claims 53 servings...Peaches, Strawberries, Honeydew, Red Grapes.</t>
  </si>
  <si>
    <t>108/2 oz</t>
  </si>
  <si>
    <t>6356109</t>
  </si>
  <si>
    <t>MFG# 73050</t>
  </si>
  <si>
    <t>602573</t>
  </si>
  <si>
    <t>MFG# 213012</t>
  </si>
  <si>
    <t>Glenview Farms</t>
  </si>
  <si>
    <t>Sample submitted.</t>
  </si>
  <si>
    <t>9748799</t>
  </si>
  <si>
    <t>5615513</t>
  </si>
  <si>
    <t>6/2.5#</t>
  </si>
  <si>
    <t>Sample submitted… 6400 cases required… vendor extension 82,901.33</t>
  </si>
  <si>
    <t>MFG# 2167-928</t>
  </si>
  <si>
    <t>6296677</t>
  </si>
  <si>
    <t>MFG# 11095</t>
  </si>
  <si>
    <t>Kings Delight</t>
  </si>
  <si>
    <t>9546037</t>
  </si>
  <si>
    <t>Hot Off The Grille</t>
  </si>
  <si>
    <t>MFG# 131000</t>
  </si>
  <si>
    <t>2820249</t>
  </si>
  <si>
    <t>72/3.2 oz</t>
  </si>
  <si>
    <t>MFG# 60136</t>
  </si>
  <si>
    <t>MFG# 3258</t>
  </si>
  <si>
    <t>7568488</t>
  </si>
  <si>
    <t>MFG# 39001</t>
  </si>
  <si>
    <t>3185782</t>
  </si>
  <si>
    <t>MFG# 2514</t>
  </si>
  <si>
    <t>Belgian Chef</t>
  </si>
  <si>
    <t>6762785</t>
  </si>
  <si>
    <t>Sample submitted… MFG# 2115</t>
  </si>
  <si>
    <t>90/2.5 oz</t>
  </si>
  <si>
    <t>MFG# 80140</t>
  </si>
  <si>
    <t>6441620</t>
  </si>
  <si>
    <t>MFG# 97386</t>
  </si>
  <si>
    <t>MFG# 97389</t>
  </si>
  <si>
    <t>1355304</t>
  </si>
  <si>
    <t>6388177</t>
  </si>
  <si>
    <t>Tabatchnick Fine Foods</t>
  </si>
  <si>
    <t>1% 20 Net 30</t>
  </si>
  <si>
    <t>no sample submitted</t>
  </si>
  <si>
    <t>Tabatchnick</t>
  </si>
  <si>
    <t>8/4#</t>
  </si>
  <si>
    <t>2/16#</t>
  </si>
  <si>
    <t>LeChi Foods</t>
  </si>
  <si>
    <t xml:space="preserve"> Net 20</t>
  </si>
  <si>
    <t>60/3 oz</t>
  </si>
  <si>
    <t>Gordon Foods</t>
  </si>
  <si>
    <t>B&amp;G Foods</t>
  </si>
  <si>
    <t>PEP Quaker</t>
  </si>
  <si>
    <t>DOT FDS</t>
  </si>
  <si>
    <t>1-5gal WT</t>
  </si>
  <si>
    <t>Kikkoman</t>
  </si>
  <si>
    <t>6/.5 gal</t>
  </si>
  <si>
    <t>01046</t>
  </si>
  <si>
    <t>McCormick DOT FDS</t>
  </si>
  <si>
    <t>37010</t>
  </si>
  <si>
    <t>37 cases required…vendor extension 1690.90</t>
  </si>
  <si>
    <t>GFS Allen</t>
  </si>
  <si>
    <t>Hearthstone Vanee</t>
  </si>
  <si>
    <t>665SX</t>
  </si>
  <si>
    <t>Kikk0man</t>
  </si>
  <si>
    <t>1576</t>
  </si>
  <si>
    <t>4/85 oz</t>
  </si>
  <si>
    <t>ES Foods</t>
  </si>
  <si>
    <t>2-36ct</t>
  </si>
  <si>
    <t>WELC468</t>
  </si>
  <si>
    <t>HeinzPPI</t>
  </si>
  <si>
    <t>No sample submitted</t>
  </si>
  <si>
    <t>533700</t>
  </si>
  <si>
    <t>200/9gm</t>
  </si>
  <si>
    <t>GFS Diamond Crystal</t>
  </si>
  <si>
    <t>76090</t>
  </si>
  <si>
    <t>GFS HeinzPPI</t>
  </si>
  <si>
    <t>160090</t>
  </si>
  <si>
    <t>200/1.5gm</t>
  </si>
  <si>
    <t>45976</t>
  </si>
  <si>
    <t>515-TRiPL Venturs</t>
  </si>
  <si>
    <t>5691300300</t>
  </si>
  <si>
    <t>24-12oz</t>
  </si>
  <si>
    <t>5691300301</t>
  </si>
  <si>
    <t>Heinz PPI</t>
  </si>
  <si>
    <t>WELC488</t>
  </si>
  <si>
    <t xml:space="preserve">PEP Quaker </t>
  </si>
  <si>
    <t>Bay St</t>
  </si>
  <si>
    <t>703000</t>
  </si>
  <si>
    <t>Nestle</t>
  </si>
  <si>
    <t>7482645903</t>
  </si>
  <si>
    <t>25#</t>
  </si>
  <si>
    <t>91663</t>
  </si>
  <si>
    <t>No sample submitted…1800 cases required…vendor extension 20170.00</t>
  </si>
  <si>
    <t>GFS Diversifood</t>
  </si>
  <si>
    <t>NA</t>
  </si>
  <si>
    <t>No sample submitted…667 cases required…vendor extension 15160.01</t>
  </si>
  <si>
    <t>GFS Peterson</t>
  </si>
  <si>
    <t>15445</t>
  </si>
  <si>
    <t>No sample submitted…</t>
  </si>
  <si>
    <t>GFS Bonduelle</t>
  </si>
  <si>
    <t>51013506</t>
  </si>
  <si>
    <t>No sample submitted…667 cases required…vendor extension 26473.35</t>
  </si>
  <si>
    <t>Specialty FDS</t>
  </si>
  <si>
    <t>Norpac</t>
  </si>
  <si>
    <t>43532</t>
  </si>
  <si>
    <t>ADV Pierre</t>
  </si>
  <si>
    <t>16572GFS</t>
  </si>
  <si>
    <t>MCF04851</t>
  </si>
  <si>
    <t>4/4#</t>
  </si>
  <si>
    <t>Sara Lee</t>
  </si>
  <si>
    <t>Integrated Foods</t>
  </si>
  <si>
    <t>131000</t>
  </si>
  <si>
    <t>72/3.19 oz</t>
  </si>
  <si>
    <t>54/3 oz</t>
  </si>
  <si>
    <t>Belgian Chef/DOT FDS</t>
  </si>
  <si>
    <t>65027</t>
  </si>
  <si>
    <t>Churchfield Trading Co</t>
  </si>
  <si>
    <t>1/2% 10 Net 30</t>
  </si>
  <si>
    <t>Vendor request full truckload 980 case shipments</t>
  </si>
  <si>
    <t>Allen's Chill Ripe</t>
  </si>
  <si>
    <t>6025-533</t>
  </si>
  <si>
    <t xml:space="preserve">No Sample submitted… </t>
  </si>
  <si>
    <t>2115</t>
  </si>
  <si>
    <t>4064</t>
  </si>
  <si>
    <t>Major Product         Co Inc</t>
  </si>
  <si>
    <t>17035</t>
  </si>
  <si>
    <t>No extension provided from vendor</t>
  </si>
  <si>
    <t>McCain Foods USA</t>
  </si>
  <si>
    <t>McCain     Former Kitchen</t>
  </si>
  <si>
    <t>Delivered Pricing Quote…Vendor quoting 81.41 svg/case… vendor extension 56320.00</t>
  </si>
  <si>
    <t>Turner Holdings LLC</t>
  </si>
  <si>
    <t>7 Days</t>
  </si>
  <si>
    <t>5 Gallon Bulk</t>
  </si>
  <si>
    <t>Turner</t>
  </si>
  <si>
    <t>3970</t>
  </si>
  <si>
    <t>NORPAC Foods Inc</t>
  </si>
  <si>
    <t>2%10 Net 11</t>
  </si>
  <si>
    <t>Flav-R-pac</t>
  </si>
  <si>
    <t>30174</t>
  </si>
  <si>
    <t>11851</t>
  </si>
  <si>
    <t>38112</t>
  </si>
  <si>
    <t>01320</t>
  </si>
  <si>
    <t>Bake Crafters Food Co</t>
  </si>
  <si>
    <t xml:space="preserve"> Net 14</t>
  </si>
  <si>
    <t>LA Foods</t>
  </si>
  <si>
    <t>Crider</t>
  </si>
  <si>
    <t>6BEEF</t>
  </si>
  <si>
    <t>6/96 oz</t>
  </si>
  <si>
    <t>No Sample submitted...DOES NOT MEET SPECIFICATIONS, NOT AN APPROVED BRAND</t>
  </si>
  <si>
    <t>Kikkoman Sales USA</t>
  </si>
  <si>
    <t>83 cases required</t>
  </si>
  <si>
    <t>Schwan's Food Services Inc</t>
  </si>
  <si>
    <t>Minh</t>
  </si>
  <si>
    <t>69145</t>
  </si>
  <si>
    <t>6/5#  400 oz</t>
  </si>
  <si>
    <t>szechaun sauce sample submitted</t>
  </si>
  <si>
    <t>Tony's</t>
  </si>
  <si>
    <t>78376</t>
  </si>
  <si>
    <t>48/4.46 oz</t>
  </si>
  <si>
    <t>78377</t>
  </si>
  <si>
    <t>24/4.46 oz</t>
  </si>
  <si>
    <t>Beacon Street Café</t>
  </si>
  <si>
    <t>55221</t>
  </si>
  <si>
    <t>72/3.78oz</t>
  </si>
  <si>
    <t>Integrated Food Service</t>
  </si>
  <si>
    <t>Hot Off the Grille</t>
  </si>
  <si>
    <t>13100</t>
  </si>
  <si>
    <t>72/3.19oz</t>
  </si>
  <si>
    <t>Pilgrim's Pride Corp</t>
  </si>
  <si>
    <t>Gold Kist</t>
  </si>
  <si>
    <t>6989</t>
  </si>
  <si>
    <t>Cream of Wheat - Packed: 12/28 oz. per case. Approved brands:  Sturm 01, Nabisco/B&amp;G 1379 or approved equal.                                                     Ship Lot: 10</t>
  </si>
  <si>
    <t>Grits, White, Hominy  -  Old Fashioned. Approximately packed 8-5 lb containers per case .  Approved Brands: Pepsico 04278, Quaker 04378 or Approved Equal                                                           Ship Lot: 75 CASES</t>
  </si>
  <si>
    <t xml:space="preserve">Modified Food Starch - Low temperature stable, multi-purpose thickener, derived from waxy maize. Approximate size: 50 pound bag.  Approved brand: Ingredion - National 465 or approved equal.                                                                   Ship Lot: 50                    </t>
  </si>
  <si>
    <t>Flour, Enriched, Blend -  Contains approximately 45% enriched white flour and approximately 55% hard white whole wheat flour.  Approximate Pack: 50 lb container. Approved Brand(s):  ConAgra Mills Healthy Choice Ultra Grain Blend T-2 or approved equal.                                                                                               Ship Lot: 500 CONTAINERS</t>
  </si>
  <si>
    <t>Chili Seasoning Mix - Dry seasoning mix.  Approximate size: 2 lbs. Specify weight and packaging if different. Approved brands: Lawry's,  McCormick  or Approved Equal                                                                                                              Ship Lot: 100</t>
  </si>
  <si>
    <t>Puree, Banana, Aseptic, Acidified, Deseeded - Flavor profile to match typical fully ripened banana. Product available year round. Shelf Stable with approximate 12 month shelf life. Approximate Pack: 5 gallon Bag-in-Box .  Approved brand:  Nestle/Gerber 11293935, Chiquita 1220 or Approved Equal.                                                                         Ship Lot: 50 BAG N BOX CONTAINERS</t>
  </si>
  <si>
    <t>**Green Beans, Cut, Canned - Packed to U.S. Grade A standards.  6/#10 cans per case.   Approx. drained weight 60oz. per can.  Approved Brands: GFS/LAKESIDE 01316, Allen 1224 or Approved Equal.                                                                                                                                  Ship Lot: 952</t>
  </si>
  <si>
    <t>**Fruit, Chunky Mixed - Packed to U.S. Grade B standards or better. Contains peaches, pears, grapes, pineapple and cherries in light syrup or juice. Approximately packed: 6/#10 cans/case.  Must provide 1/2 cup fruit/vegetable requirement. Approved Brands:  Frosty Acres #MC23S (Signature Fruit),  Libby #MC23S (Signature Fruit)                                                                                                      Ship Lot: 952 cases</t>
  </si>
  <si>
    <t>Sauce, Teriyaki, Reduced Sodium.   Sauce should contain approximately 40-48% less sodium than standard teriyaki sauce. Approximate pack: Half gallon container. Specify weight, volume and packaging if different. Approved Brand: La Choy, Kikkoman or approved equal.                                                                                                   Ship Lot: 100 HALF GALLON CONTAINERS</t>
  </si>
  <si>
    <t>Spice, Seasoning, Southwest. Dry seasoning mix.  Packed: Approximately 8 oz per container. Specify weight and packaging if different. Contains: chipotle pepper, paprika, onion and garlic. Approved brands: McCormick, C.F. Sauer or Approved Equal                                                                                                 Ship Lot 250 CONTAINERS</t>
  </si>
  <si>
    <t>**Green Peas, Canned - Packed to U.S. Grade A standards.  6/#10 cans per case.   Approx. drained weight 60oz. per can.  Approved Brands:  Allen, GFS/Lodi 110-118443 or Approved Equal.                                                                                     Ship Lot: 952</t>
  </si>
  <si>
    <t>Spice, Seasoning, Creole. Salt-Free, dry seasoning mix.  Packed: Approximately 3/160 oz containers per case. Specify weight and packaging if different. Contains: paprika, onion and garlic, smoke flavor. Approved brands: C.F. Sauer 01454 or Approved Equal                                                                                                 Ship Lot : 250 CASES</t>
  </si>
  <si>
    <t>Beef, Cubed, Canned. Fully cooked in beef broth. 48 oz per can,with drained weight of approximately 26 oz. Approximately packed 6/48 oz cans per case. Each serving to provide 2 meat/meat alternates for the Child Nutrition Meal Pattern Requirements. Approved Brands:  Vanee 656X-GOR                                                       Ship Lot : 500 CASES</t>
  </si>
  <si>
    <t xml:space="preserve">Barbecue Sauce - One gallon containers with pump dispenser. Pump unit can be packed and shipped separately. Packed 4/1-Gallon/Case.  Approximately 258-2 oz servings per case.  A blend of tomatoes and barbecue spices with a hickory smoked flavor.  Approved Brands:  Cattleman's #05309, Cattleman's Essential Homestyle, K.C. Masterpiece, Marzetti #83030 or approved equal.                                                                   Ship Lot: 200  </t>
  </si>
  <si>
    <t xml:space="preserve"> Sauce, Orange -  Made with soy sauce, orange juice concentrate, vinegar, garlic and onion. Approximately 170-2 oz servings (4-85oz containers) per case.  Approved Brands:  Kikkoman 01576 or Approved Equal                                                                                  Ship Lot: 400  </t>
  </si>
  <si>
    <t xml:space="preserve">Oats, Rolled - Whole grain oats. Packed 12/42 oz. per case. Approved Brands: Quaker, Glister-Mary Lee 36820 or approved equal                                                               Ship Lot: 10                           </t>
  </si>
  <si>
    <t>Breakfast Meal Kits - Each meal contains Cinnamon Toast Crunch 25% Less Sugar bowl packed cereal, one additional bread/grain, 100% fruit juice, spoon and napkin. Each meal provides 2 bread servings and 1/2 cup fruit/vegetable for the Child Nutrition Program. Packed in a sleeve  with kid-friendly "Memphis Grizzlies"graphics.  72/case.  Indicate if packed differently.  Approved Brands:  ES FOODS 61119 or Approved Equal.                                                                                      Ship Lot: 275 CASES</t>
  </si>
  <si>
    <t>Grape Jelly- Individual 1/2 oz pouch.  Approximate case pack 200 units.  Specify size and packaging if different.  Approved Brand: Heinz 543700, Welch's WELC472 or Approved Equal                                                                                        Ship Lot: 600 CASES</t>
  </si>
  <si>
    <t>Honey -  .3175 ounce/9gm individual portion pouch. Approximate pack: 200 pouches/case.  Approved Brand: Heinz 533700 or Approved Equal.                                                                                                                     Ship Lot: 600 CASES</t>
  </si>
  <si>
    <t>Sweet and Sour Sauce - Individual 1 oz portion cup with peel off top.  Sauce to contain pineapple concentrate, mustard, worchestershire sauce base and spices.  Approximate case pack 200 units.  Specify size and packaging if different.  Approved Brand: #76302 House Blend ( Diamond Crystal), Chatsworth #AACJ305(PPI) or Approved Equal                                                                                                                      Ship Lot: 400 CASES</t>
  </si>
  <si>
    <t>Syrup, Waffle -  1.5 oz individual portion cup with peel off top. Approximate pack: 200 cups/case.  Approved Brand: Diamond Crystal, Ventura, Poco Pac or Approved Equal.                                                                                                                     Ship Lot: 600 CASES</t>
  </si>
  <si>
    <t>Bar, Breakfast, Oatmeal - Butterscotch Flavored. Each serving to provide 1.0 oz bread/bread alternative and 1.0oz equivalent grain serving  for the Child Nutrition Meal Pattern Requirements. Approximately  144/1.24 oz servings per case. Approved brands:  General Mills 45976  or approved equal.                                                                                                 Ship Lot:  200 CASES</t>
  </si>
  <si>
    <t>Water, Fruit Flavored, Aerated. Transparent can body in PET material with aluminum "easy open pop top" lid. Approximate Capacity: 350ml/12oz.  Flavor: Apple or Mango. Approximate pack 24/12oz servings. Approved Brand(s): Fruit Wave H2O or approved equal.                                                                                                      Ship Lot: 250 CASES</t>
  </si>
  <si>
    <t>DON LEE FARMS</t>
  </si>
  <si>
    <t>NET 30 DAYS</t>
  </si>
  <si>
    <t>CNQ15401</t>
  </si>
  <si>
    <t>5,000 LBS. COMBINED MINIMUM FOR DELIVERY</t>
  </si>
  <si>
    <t>CNQ182003</t>
  </si>
  <si>
    <r>
      <rPr>
        <b/>
        <sz val="12"/>
        <rFont val="Tahoma"/>
        <family val="2"/>
      </rPr>
      <t xml:space="preserve">Beef, Uncooked, Cubed. - Frozen. Approximate Size: 3/4"x1" Cube. </t>
    </r>
    <r>
      <rPr>
        <sz val="12"/>
        <rFont val="Tahoma"/>
        <family val="2"/>
      </rPr>
      <t xml:space="preserve">Made with USDA commodity beef </t>
    </r>
    <r>
      <rPr>
        <b/>
        <sz val="12"/>
        <rFont val="Tahoma"/>
        <family val="2"/>
      </rPr>
      <t>(100154 or 100155)</t>
    </r>
    <r>
      <rPr>
        <sz val="12"/>
        <rFont val="Tahoma"/>
        <family val="2"/>
      </rPr>
      <t xml:space="preserve">. Approximate serving size: 3.0 oz. Each serving to provide 2 meat/meat alternates. Approximately servings: 160.  Approximate Pack: 10/3 lb vacuum packaged, heat-sealed bag.  </t>
    </r>
    <r>
      <rPr>
        <b/>
        <sz val="12"/>
        <rFont val="Tahoma"/>
        <family val="2"/>
      </rPr>
      <t>Approved Brands: Integrated Foods 1435 or Approved Equal. Samples Must be submitted prior to Bid opening.</t>
    </r>
    <r>
      <rPr>
        <sz val="12"/>
        <rFont val="Tahoma"/>
        <family val="2"/>
      </rPr>
      <t xml:space="preserve">                                                                                  Ship Lot 500</t>
    </r>
  </si>
  <si>
    <t>CNQ28053VS</t>
  </si>
  <si>
    <t>Ada Valley Meat Co.</t>
  </si>
  <si>
    <t>14 days</t>
  </si>
  <si>
    <t>Ada Valley Gourmet Foods</t>
  </si>
  <si>
    <t xml:space="preserve">American Foods Group </t>
  </si>
  <si>
    <t>No Bid</t>
  </si>
  <si>
    <t>Sodium 326mg</t>
  </si>
  <si>
    <t>Five 0.50 oz meatballs = 2.25 oz mma</t>
  </si>
  <si>
    <t>no Bid</t>
  </si>
  <si>
    <t>Tasty Brands</t>
  </si>
  <si>
    <t>00804WG</t>
  </si>
  <si>
    <t>00821WG</t>
  </si>
  <si>
    <t>Tyson Foods</t>
  </si>
  <si>
    <t>11786-328</t>
  </si>
  <si>
    <t>Column 12 should read $2.2695 for SY14-15</t>
  </si>
  <si>
    <t>9779-328</t>
  </si>
  <si>
    <t>7356-328</t>
  </si>
  <si>
    <t>National Food Group</t>
  </si>
  <si>
    <t>A4000-395PH/A89300 (Pearsauce)</t>
  </si>
  <si>
    <t>A1490-235A/A82520 (Unsweetened Strawberry), A3500-282A/A87120 (Unsweetened Plain), A3700-235A/A82500(Unsweetened Strawberry Banana)</t>
  </si>
  <si>
    <t xml:space="preserve">**New Commodity File Issued By The USDA For SY2014-2015 Lists The Price Of 100258 As $0.4122 Lb. Not $0.72 lb., Therefore Column P Should Read $0.1009 vs. $0.1763                </t>
  </si>
  <si>
    <t>net 30</t>
  </si>
  <si>
    <t>CP5872</t>
  </si>
  <si>
    <t>CP5670</t>
  </si>
  <si>
    <t>CP5030</t>
  </si>
  <si>
    <t>APF</t>
  </si>
  <si>
    <t>Net 14 days</t>
  </si>
  <si>
    <t xml:space="preserve">1-320410-20  </t>
  </si>
  <si>
    <t>1-32040020 is discontinued and replaced by 1-320410-20</t>
  </si>
  <si>
    <t>69050</t>
  </si>
  <si>
    <t>1-17-505-0</t>
  </si>
  <si>
    <t>Not specified</t>
  </si>
  <si>
    <t>d</t>
  </si>
  <si>
    <t>Stock ID</t>
  </si>
  <si>
    <t>Bid Submissions That Deviate From What Is Being Requested In The Specifications Below Will Be Considered A Non Acceptable Vendor Response.</t>
  </si>
  <si>
    <t>Column 1</t>
  </si>
  <si>
    <t>Column 2</t>
  </si>
  <si>
    <t>Column 3</t>
  </si>
  <si>
    <t>Column 4</t>
  </si>
  <si>
    <t>Column 5</t>
  </si>
  <si>
    <t>Column 6</t>
  </si>
  <si>
    <t>Column 7</t>
  </si>
  <si>
    <t>Column 8</t>
  </si>
  <si>
    <t>Column 9</t>
  </si>
  <si>
    <t>Column 10</t>
  </si>
  <si>
    <t>Column 11</t>
  </si>
  <si>
    <t>Column 12</t>
  </si>
  <si>
    <t>Column 13</t>
  </si>
  <si>
    <t>Column 14</t>
  </si>
  <si>
    <t>Column 15</t>
  </si>
  <si>
    <t>Column 16</t>
  </si>
  <si>
    <t>Column 17</t>
  </si>
  <si>
    <t>Column 18</t>
  </si>
  <si>
    <t>Column 19</t>
  </si>
  <si>
    <t>Column 20</t>
  </si>
  <si>
    <t>Column 21</t>
  </si>
  <si>
    <t>Bidder                      Brand</t>
  </si>
  <si>
    <t>Bidder                        Brand            Product               Code</t>
  </si>
  <si>
    <t>Servings per Case</t>
  </si>
  <si>
    <t>Column 22</t>
  </si>
  <si>
    <t>Column 23</t>
  </si>
  <si>
    <t>Column 24</t>
  </si>
  <si>
    <t>Approved                      
Brand &amp; Product Codes</t>
  </si>
  <si>
    <r>
      <t xml:space="preserve">Chicken Breast Filet, Breaded, Fully cooked, IQF. </t>
    </r>
    <r>
      <rPr>
        <sz val="12"/>
        <rFont val="Calibri"/>
        <family val="2"/>
      </rPr>
      <t xml:space="preserve">Minimum serving wt. 3 oz. breaded, whole muscle fillet breaded with whole grain wheat flour. Serving to provide a min. of 2.0 oz. meat/meat alternate for the Child Nutrition program.  
Approximate Pack 80 servings  per case.      
</t>
    </r>
    <r>
      <rPr>
        <b/>
        <sz val="12"/>
        <rFont val="Calibri"/>
        <family val="2"/>
      </rPr>
      <t xml:space="preserve">SHIP LOT:  500 cases    </t>
    </r>
    <r>
      <rPr>
        <sz val="12"/>
        <rFont val="Calibri"/>
        <family val="2"/>
      </rPr>
      <t xml:space="preserve">                                                                                                                                                         </t>
    </r>
  </si>
  <si>
    <r>
      <t xml:space="preserve">Chicken Breast Filet,  Breaded, Spicy, - </t>
    </r>
    <r>
      <rPr>
        <sz val="12"/>
        <rFont val="Calibri"/>
        <family val="2"/>
      </rPr>
      <t xml:space="preserve">Fully cooked, IQF, whole muscle, breading to be made from whole grain flour. Must provide 2oz. meat/meat alternate for child nutrition meal pattern. CN label required. 
Approximate Pack: 57-3.0 oz. servings per case.  
</t>
    </r>
    <r>
      <rPr>
        <b/>
        <sz val="12"/>
        <rFont val="Calibri"/>
        <family val="2"/>
      </rPr>
      <t xml:space="preserve">SHIP LOT:  300 cases </t>
    </r>
    <r>
      <rPr>
        <sz val="12"/>
        <rFont val="Calibri"/>
        <family val="2"/>
      </rPr>
      <t xml:space="preserve">   
</t>
    </r>
  </si>
  <si>
    <t xml:space="preserve">Pilgrim's Pride Goldkist 7517   
Rick Chicks 13423
</t>
  </si>
  <si>
    <r>
      <t xml:space="preserve">Chicken Breast Filet, Breaded, Fully cooked, IQF. </t>
    </r>
    <r>
      <rPr>
        <sz val="12"/>
        <rFont val="Calibri"/>
        <family val="2"/>
      </rPr>
      <t xml:space="preserve"> Made with USDA commodity chicken (100103).  </t>
    </r>
    <r>
      <rPr>
        <sz val="12"/>
        <rFont val="Calibri"/>
        <family val="2"/>
      </rPr>
      <t xml:space="preserve">Minimum serving wt. 3 oz. breaded, whole muscle fillet breaded with whole grain wheat flour. Serving to provide a min. of 2.0 oz. meat/meat alternate for the Child Nutrition program.  
Approximate Pack 80 servings  per case.      
</t>
    </r>
    <r>
      <rPr>
        <b/>
        <sz val="12"/>
        <rFont val="Calibri"/>
        <family val="2"/>
      </rPr>
      <t xml:space="preserve">SHIP LOT:  500 cases    </t>
    </r>
    <r>
      <rPr>
        <sz val="12"/>
        <rFont val="Calibri"/>
        <family val="2"/>
      </rPr>
      <t xml:space="preserve">                                                                                                                                                         </t>
    </r>
  </si>
  <si>
    <r>
      <t xml:space="preserve">Chicken Breast Filet,  Breaded, Spicy, - </t>
    </r>
    <r>
      <rPr>
        <sz val="12"/>
        <rFont val="Calibri"/>
        <family val="2"/>
      </rPr>
      <t xml:space="preserve">Made with USDA commodity chicken (100103).  </t>
    </r>
    <r>
      <rPr>
        <sz val="12"/>
        <rFont val="Calibri"/>
        <family val="2"/>
      </rPr>
      <t xml:space="preserve">Fully cooked, IQF, whole muscle, breading to be made from whole grain flour. Must provide 2oz. meat/meat alternate for child nutrition meal pattern. CN label required. 
Approximate Pack: 57-3.0 oz. servings per case.  
</t>
    </r>
    <r>
      <rPr>
        <b/>
        <sz val="12"/>
        <rFont val="Calibri"/>
        <family val="2"/>
      </rPr>
      <t xml:space="preserve">SHIP LOT:  300 cases </t>
    </r>
    <r>
      <rPr>
        <sz val="12"/>
        <rFont val="Calibri"/>
        <family val="2"/>
      </rPr>
      <t xml:space="preserve">   
</t>
    </r>
  </si>
  <si>
    <r>
      <t xml:space="preserve">Popcorn Chicken  - Fully cooked, IQF, breaded chicken pieces. </t>
    </r>
    <r>
      <rPr>
        <sz val="12"/>
        <rFont val="Calibri"/>
        <family val="2"/>
      </rPr>
      <t xml:space="preserve"> Made with USDA commodity chicken (100103).  </t>
    </r>
    <r>
      <rPr>
        <sz val="12"/>
        <rFont val="Calibri"/>
        <family val="2"/>
      </rPr>
      <t xml:space="preserve">Breaded with Whole Grain flour and may be flash fried in vegetable oil, zero added trans fat. Pieces to be made with either a combination of white and dark meat or all dark meat. One serving  equals   approx. 12-18 pieces of bite sized chicken, Each serving to provide a minimum of 2oz meat/meat alternative  and 1 grain for the Child Nutrition Meal Pattern Requirements.  CN label required. 
</t>
    </r>
    <r>
      <rPr>
        <b/>
        <sz val="12"/>
        <color indexed="10"/>
        <rFont val="Calibri"/>
        <family val="2"/>
      </rPr>
      <t xml:space="preserve">This item will only receive the diverted dark meat from the above white meat processing. If the item you choose to bid contains white meat that cost needs to be factored into the processing fee. </t>
    </r>
    <r>
      <rPr>
        <sz val="12"/>
        <rFont val="Calibri"/>
        <family val="2"/>
      </rPr>
      <t xml:space="preserve">
Approximate pack 108-4 oz. servings per case.  
</t>
    </r>
    <r>
      <rPr>
        <b/>
        <sz val="12"/>
        <rFont val="Calibri"/>
        <family val="2"/>
      </rPr>
      <t xml:space="preserve">SHIP LOT:  500 cases   </t>
    </r>
  </si>
  <si>
    <t>Stock Number</t>
  </si>
  <si>
    <t>Bidder</t>
  </si>
  <si>
    <t>Bidder Terms</t>
  </si>
  <si>
    <t>Bidder    Brand</t>
  </si>
  <si>
    <t>Bidder Manufacture Product Code</t>
  </si>
  <si>
    <t>Estimated Servings Per Case</t>
  </si>
  <si>
    <t>Cost            per           Case</t>
  </si>
  <si>
    <t>Required Number of Cases</t>
  </si>
  <si>
    <t>Cost Per Serving</t>
  </si>
  <si>
    <t>Extended Total       Cost</t>
  </si>
  <si>
    <t>NOTES to Bidder from SCBE</t>
  </si>
  <si>
    <t>ALL SHIP LOTS ARE IN CASES.</t>
  </si>
  <si>
    <t>PACK SIZES FOR THE FOLLOWING SPECIFICATIONS REFLECT CURRENT AWARDS.  ALL PACK SIZES WILL BE THOROUGHLY CONSIDERED AND EVALUATED.</t>
  </si>
  <si>
    <t>Estimated Servings                           2017-2018</t>
  </si>
  <si>
    <t>Estimated Number of Units 
2017-2018</t>
  </si>
  <si>
    <t>Approved Brand 
(Manufacture Product Code)</t>
  </si>
  <si>
    <t xml:space="preserve">Pilgrim's Pride Goldkist 7516     
Rich Chicks 13422  
</t>
  </si>
  <si>
    <t xml:space="preserve">Pilgrim's Pride Goldkist 110458 
Rick Chicks 54409
</t>
  </si>
  <si>
    <r>
      <t xml:space="preserve">Pilgrim's Pride Goldkist 7516      
Rich Chicks 13408
</t>
    </r>
    <r>
      <rPr>
        <sz val="11"/>
        <color theme="1"/>
        <rFont val="Calibri"/>
        <family val="2"/>
      </rPr>
      <t xml:space="preserve">
                                                                              </t>
    </r>
  </si>
  <si>
    <t xml:space="preserve">Pilgrim's Pride Goldkist 7517    
Rich Chicks 13410 
</t>
  </si>
  <si>
    <t xml:space="preserve">Pilgrim's Pride Goldkist 110458    
Rich Chicks 54413
</t>
  </si>
  <si>
    <t xml:space="preserve"> "ALL OR NONE BUNDLE" TOTAL FOR EVALUATION</t>
  </si>
  <si>
    <r>
      <t xml:space="preserve">Popcorn Chicken  - Fully cooked, IQF, breaded chicken pieces. </t>
    </r>
    <r>
      <rPr>
        <sz val="12"/>
        <rFont val="Calibri"/>
        <family val="2"/>
      </rPr>
      <t xml:space="preserve">Breaded with Whole Grain flour and may be flash fried in vegetable oil, zero added trans fat. Pieces to be made with either a combination of white and dark meat or all dark meat. One serving  equals   approx. 12-18 pieces of bite sized chicken, Each serving to provide a minimum of 2oz meat/meat alternative  and 1 grain for the Child Nutrition Meal Pattern Requirements.  CN label required. 
</t>
    </r>
    <r>
      <rPr>
        <sz val="12"/>
        <rFont val="Calibri"/>
        <family val="2"/>
      </rPr>
      <t xml:space="preserve">Approximate pack 108-4 oz. servings per case.  
</t>
    </r>
    <r>
      <rPr>
        <b/>
        <sz val="12"/>
        <rFont val="Calibri"/>
        <family val="2"/>
      </rPr>
      <t xml:space="preserve">SHIP LOT:  500 cases   </t>
    </r>
  </si>
  <si>
    <r>
      <t xml:space="preserve"> "ALL OR NONE BUNDLE" 
</t>
    </r>
    <r>
      <rPr>
        <b/>
        <sz val="16"/>
        <rFont val="Bookman Old Style"/>
        <family val="1"/>
      </rPr>
      <t>Awarding of this bundle is based on the total of tab "Commodity&amp;Commercial-FRZ(all)I" and "Commodity&amp;Commercial-FRZ(all)II"</t>
    </r>
  </si>
  <si>
    <t>Items listed are Pre-Approved Brands, SCBE will accept an approved equal (1) as long as it meets the bid specification and (2) tested and approved through SCBE's Sample Submission Process.</t>
  </si>
  <si>
    <t>Pounds of Donated Commodity per Case</t>
  </si>
  <si>
    <t>Commodity Value Plus Processing Fee per Serving</t>
  </si>
  <si>
    <t>Number of Cases per Pallet</t>
  </si>
  <si>
    <t>Lead Time</t>
  </si>
  <si>
    <t>Commodity Code(s)</t>
  </si>
  <si>
    <t>Value of Donated Commodity per Serving</t>
  </si>
  <si>
    <t>Value of Donated Commodity per Case</t>
  </si>
  <si>
    <t>Cost Per Case</t>
  </si>
  <si>
    <t>Estimated Number of Units 
2021-2022</t>
  </si>
  <si>
    <t>TO BID THE ABOVE ITEM YOU MUST ALSO BID THE COMMERCIAL EQUIVALENT LOCATED ON TAB COMMERICAL EQUIVALENT -FRZ/SRV</t>
  </si>
  <si>
    <t>TO BID THE ABOVE ITEM YOU MUST ALSO BID THE COMMODITY ITEM LOCATED ON TAB COMMODITY BID -FRZ/SRV</t>
  </si>
  <si>
    <t>Bidder    Terms</t>
  </si>
  <si>
    <t>Bidder's  Brand &amp; Product Code</t>
  </si>
  <si>
    <t>Manufacturer's Brand &amp; Product Code</t>
  </si>
  <si>
    <t>Approved Brand &amp; Manufacturer's Product Code)</t>
  </si>
  <si>
    <t>Extended Total Cost</t>
  </si>
  <si>
    <t>Manufacturer                       Brand &amp;            Product               Code</t>
  </si>
  <si>
    <t>Bidder's                      Brand &amp;            Product               Code</t>
  </si>
  <si>
    <t>Bakecrafters 6697</t>
  </si>
  <si>
    <t>Bakecrafters 6709</t>
  </si>
  <si>
    <t>Estimated Servings                      2020 - 2021</t>
  </si>
  <si>
    <r>
      <t xml:space="preserve">Croissant, Cheese, IW - </t>
    </r>
    <r>
      <rPr>
        <sz val="12"/>
        <rFont val="Calibri"/>
        <family val="2"/>
      </rPr>
      <t xml:space="preserve">Whole grain Croissant with a blend of American and Mozzarella cheeses.  </t>
    </r>
    <r>
      <rPr>
        <sz val="12"/>
        <color indexed="10"/>
        <rFont val="Calibri"/>
        <family val="2"/>
      </rPr>
      <t xml:space="preserve">Made with USDA commodity cheese 110242.  </t>
    </r>
    <r>
      <rPr>
        <sz val="12"/>
        <rFont val="Calibri"/>
        <family val="2"/>
      </rPr>
      <t xml:space="preserve">Individually wrapped in an oven safe film.  Product to meet 2 oz. grain equivalents and 2 oz. meat/meat alternate for the Child Nutrition Program.  CN label or product formulation sheet (PFS) required.  To contain no more than 725 mg. sodium. Approximate pack, 72/case.  If packed differently, please indicate.
</t>
    </r>
    <r>
      <rPr>
        <b/>
        <sz val="12"/>
        <rFont val="Calibri"/>
        <family val="2"/>
      </rPr>
      <t>Ship Lot:  300 cases</t>
    </r>
  </si>
  <si>
    <r>
      <t xml:space="preserve">Hoagie, Turkey and Cheese, Sandwich, Whole Grain, IW- </t>
    </r>
    <r>
      <rPr>
        <sz val="12"/>
        <rFont val="Calibri"/>
        <family val="2"/>
      </rPr>
      <t>Whole grain, individually wrapped Turkey Breast and Cheese Sandwich on a whole grain hoagie bun.</t>
    </r>
    <r>
      <rPr>
        <sz val="12"/>
        <color indexed="10"/>
        <rFont val="Calibri"/>
        <family val="2"/>
      </rPr>
      <t xml:space="preserve">  Made with USDA commodity cheese, 110242</t>
    </r>
    <r>
      <rPr>
        <sz val="12"/>
        <rFont val="Calibri"/>
        <family val="2"/>
      </rPr>
      <t xml:space="preserve">.  Wrapped in an oven safe film.  Product to meet 2 oz. grain equivalents and 2 oz. meat/meat alternate for the Child Nutrition Program.  CN label or product formulation sheet (PFS) required.   Approximate pack, 80/case.  If packed differently, please indicate.
</t>
    </r>
    <r>
      <rPr>
        <b/>
        <sz val="12"/>
        <rFont val="Calibri"/>
        <family val="2"/>
      </rPr>
      <t>Ship Lot:  300 cases</t>
    </r>
  </si>
  <si>
    <r>
      <t xml:space="preserve">Croissant, Cheese, IW - </t>
    </r>
    <r>
      <rPr>
        <sz val="12"/>
        <rFont val="Calibri"/>
        <family val="2"/>
      </rPr>
      <t xml:space="preserve">Whole grain Croissant with a blend of American and Mozzarella cheeses. </t>
    </r>
    <r>
      <rPr>
        <sz val="12"/>
        <color indexed="10"/>
        <rFont val="Calibri"/>
        <family val="2"/>
      </rPr>
      <t xml:space="preserve"> </t>
    </r>
    <r>
      <rPr>
        <sz val="12"/>
        <rFont val="Calibri"/>
        <family val="2"/>
      </rPr>
      <t xml:space="preserve">Individually wrapped in an oven safe film.  Product to meet 2 oz. grain equivalents and 2 oz. meat/meat alternate for the Child Nutrition Program.  CN label or product formulation sheet (PFS) required.  To contain no more than 725 mg. sodium. Approximate pack, 72/case.  If packed differently, please indicate.
</t>
    </r>
    <r>
      <rPr>
        <b/>
        <sz val="12"/>
        <rFont val="Calibri"/>
        <family val="2"/>
      </rPr>
      <t>Ship Lot:  300 cases</t>
    </r>
  </si>
  <si>
    <r>
      <t xml:space="preserve">Hoagie, Turkey and Cheese, Sandwich, Whole Grain, IW- </t>
    </r>
    <r>
      <rPr>
        <sz val="12"/>
        <rFont val="Calibri"/>
        <family val="2"/>
      </rPr>
      <t>Whole grain, individually wrapped Turkey Breast and Cheese Sandwich on a whole grain hoagie bun.</t>
    </r>
    <r>
      <rPr>
        <sz val="12"/>
        <color indexed="10"/>
        <rFont val="Calibri"/>
        <family val="2"/>
      </rPr>
      <t xml:space="preserve">  </t>
    </r>
    <r>
      <rPr>
        <sz val="12"/>
        <rFont val="Calibri"/>
        <family val="2"/>
      </rPr>
      <t xml:space="preserve"> Wrapped in an oven safe film.  Product to meet 2 oz. grain equivalents and 2 oz. meat/meat alternate for the Child Nutrition Program.  CN label or product formulation sheet (PFS) required.   Approximate pack, 80/case.  If packed differently, please indicate.
</t>
    </r>
    <r>
      <rPr>
        <b/>
        <sz val="12"/>
        <rFont val="Calibri"/>
        <family val="2"/>
      </rPr>
      <t>Ship Lot:  300 cases</t>
    </r>
  </si>
  <si>
    <r>
      <t xml:space="preserve">Hoagie,Turkey Ham and Cheese, Sandwich, Whole Grain, IW- </t>
    </r>
    <r>
      <rPr>
        <sz val="12"/>
        <rFont val="Calibri"/>
        <family val="2"/>
      </rPr>
      <t>Whole grain, individually wrapped Turkey Ham and Cheese Sandwich on a whole grain Hoagie bun.</t>
    </r>
    <r>
      <rPr>
        <sz val="12"/>
        <color indexed="10"/>
        <rFont val="Calibri"/>
        <family val="2"/>
      </rPr>
      <t xml:space="preserve">  Made with USDA commodity cheese, 110242</t>
    </r>
    <r>
      <rPr>
        <sz val="12"/>
        <rFont val="Calibri"/>
        <family val="2"/>
      </rPr>
      <t xml:space="preserve">.  Wrapped in an oven safe film.  Product to meet 2 oz. grain equivalents and 2 oz. meat/meat alternate for the Child Nutrition Program.  CN label or product formulation sheet (PFS) required.   Approximate pack, 72/case.  If packed differently, please indicate.
</t>
    </r>
    <r>
      <rPr>
        <b/>
        <sz val="12"/>
        <rFont val="Calibri"/>
        <family val="2"/>
      </rPr>
      <t>Ship Lot:  300 cases</t>
    </r>
  </si>
  <si>
    <t>Bakecrafters 6648</t>
  </si>
  <si>
    <t>Tasty Brands 70004</t>
  </si>
  <si>
    <r>
      <t xml:space="preserve">Wrap Sandwich, Italian, IW - </t>
    </r>
    <r>
      <rPr>
        <sz val="12"/>
        <rFont val="Calibri"/>
        <family val="2"/>
      </rPr>
      <t xml:space="preserve">Individuallly wrapped Italian wrap sandwich made with a combination of turkey pepperoni, turkey ham, turkey salami, and mozzerella cheese, wrapped in a whole grain flour tortilla. </t>
    </r>
    <r>
      <rPr>
        <sz val="12"/>
        <color indexed="10"/>
        <rFont val="Calibri"/>
        <family val="2"/>
      </rPr>
      <t xml:space="preserve"> Made with USDA commodity cheese, 110242</t>
    </r>
    <r>
      <rPr>
        <sz val="12"/>
        <rFont val="Calibri"/>
        <family val="2"/>
      </rPr>
      <t xml:space="preserve">. Must meet a minimum of 2oz m/ma and 1oz whole grain for the Child Nutrition Program.  Must provide CN statement and/or product formulation sheet for crediting.  Packed approximately 80 servings per case.
</t>
    </r>
    <r>
      <rPr>
        <b/>
        <sz val="12"/>
        <rFont val="Calibri"/>
        <family val="2"/>
      </rPr>
      <t>Ship Lot:  300</t>
    </r>
  </si>
  <si>
    <t>EVALUATION PRICE BASED ON COMMODITY VALUE PLUS PROCESSING FEE PER UNIT + COMMERICAL PRICE PER UNIT</t>
  </si>
  <si>
    <t xml:space="preserve">EVALUATION PRICE BASED ON COMMODITY VALUE PLUS PROCESSING FEE PER UNIT + COMMERICAL PRICE PER UNIT </t>
  </si>
  <si>
    <t>`</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</si>
</sst>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0.0000"/>
    <numFmt numFmtId="167" formatCode="0.0000"/>
    <numFmt numFmtId="168" formatCode="&quot;$&quot;#,##0.00"/>
    <numFmt numFmtId="169" formatCode="&quot;$&quot;#,##0.0000"/>
    <numFmt numFmtId="170" formatCode="#,##0.0"/>
    <numFmt numFmtId="171" formatCode="0_);\(0\)"/>
    <numFmt numFmtId="172" formatCode="* #,##0;* \(#,##0\);* \-00"/>
    <numFmt numFmtId="173" formatCode="&quot;$&quot;#,##0.00;\(&quot;$&quot;#,##0.00\)"/>
    <numFmt numFmtId="174" formatCode="_(* #,##0.000_);_(* \(#,##0.000\);_(* &quot;-&quot;??_);_(@_)"/>
    <numFmt numFmtId="175" formatCode="_(* #,##0.00000_);_(* \(#,##0.00000\);_(* &quot;-&quot;??_);_(@_)"/>
    <numFmt numFmtId="176" formatCode="0.0"/>
    <numFmt numFmtId="177" formatCode="0.0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h:mm:ss\ AM/PM"/>
    <numFmt numFmtId="184" formatCode="&quot;$&quot;#,##0.000"/>
    <numFmt numFmtId="185" formatCode="_(&quot;$&quot;* #,##0.0000_);_(&quot;$&quot;* \(#,##0.0000\);_(&quot;$&quot;* &quot;-&quot;????_);_(@_)"/>
    <numFmt numFmtId="186" formatCode="[$-409]dddd\,\ mmmm\ d\,\ yyyy"/>
  </numFmts>
  <fonts count="94">
    <font>
      <sz val="11"/>
      <color theme="1"/>
      <name val="Calibri"/>
      <family val="2"/>
    </font>
    <font>
      <sz val="11"/>
      <color indexed="8"/>
      <name val="Calibri"/>
      <family val="2"/>
    </font>
    <font>
      <b/>
      <sz val="11"/>
      <color indexed="8"/>
      <name val="Calibri"/>
      <family val="2"/>
    </font>
    <font>
      <sz val="10"/>
      <name val="Arial"/>
      <family val="2"/>
    </font>
    <font>
      <sz val="9"/>
      <name val="Calibri"/>
      <family val="2"/>
    </font>
    <font>
      <b/>
      <sz val="9"/>
      <name val="Calibri"/>
      <family val="2"/>
    </font>
    <font>
      <b/>
      <sz val="11"/>
      <color indexed="10"/>
      <name val="Calibri"/>
      <family val="2"/>
    </font>
    <font>
      <b/>
      <sz val="9"/>
      <color indexed="10"/>
      <name val="Calibri"/>
      <family val="2"/>
    </font>
    <font>
      <sz val="10"/>
      <color indexed="8"/>
      <name val="Calibri"/>
      <family val="2"/>
    </font>
    <font>
      <sz val="12"/>
      <color indexed="8"/>
      <name val="Calibri"/>
      <family val="2"/>
    </font>
    <font>
      <sz val="9"/>
      <color indexed="8"/>
      <name val="Calibri"/>
      <family val="2"/>
    </font>
    <font>
      <b/>
      <sz val="12"/>
      <color indexed="8"/>
      <name val="Calibri"/>
      <family val="2"/>
    </font>
    <font>
      <b/>
      <sz val="12"/>
      <color indexed="10"/>
      <name val="Tahoma"/>
      <family val="2"/>
    </font>
    <font>
      <sz val="12"/>
      <name val="Tahoma"/>
      <family val="2"/>
    </font>
    <font>
      <sz val="12"/>
      <color indexed="8"/>
      <name val="Tahoma"/>
      <family val="2"/>
    </font>
    <font>
      <b/>
      <sz val="16"/>
      <name val="Calibri"/>
      <family val="2"/>
    </font>
    <font>
      <b/>
      <sz val="24"/>
      <color indexed="8"/>
      <name val="Tahoma"/>
      <family val="2"/>
    </font>
    <font>
      <b/>
      <sz val="24"/>
      <name val="Tahoma"/>
      <family val="2"/>
    </font>
    <font>
      <b/>
      <sz val="12"/>
      <name val="Tahoma"/>
      <family val="2"/>
    </font>
    <font>
      <b/>
      <sz val="12"/>
      <color indexed="8"/>
      <name val="Tahoma"/>
      <family val="2"/>
    </font>
    <font>
      <sz val="10"/>
      <color indexed="8"/>
      <name val="Arial"/>
      <family val="2"/>
    </font>
    <font>
      <sz val="14"/>
      <color indexed="8"/>
      <name val="Calibri"/>
      <family val="2"/>
    </font>
    <font>
      <b/>
      <sz val="12"/>
      <name val="Calibri"/>
      <family val="2"/>
    </font>
    <font>
      <sz val="12"/>
      <name val="Calibri"/>
      <family val="2"/>
    </font>
    <font>
      <b/>
      <sz val="14"/>
      <color indexed="8"/>
      <name val="Calibri"/>
      <family val="2"/>
    </font>
    <font>
      <b/>
      <sz val="12"/>
      <color indexed="10"/>
      <name val="Calibri"/>
      <family val="2"/>
    </font>
    <font>
      <sz val="14"/>
      <name val="Tahoma"/>
      <family val="2"/>
    </font>
    <font>
      <b/>
      <sz val="14"/>
      <name val="Tahoma"/>
      <family val="2"/>
    </font>
    <font>
      <b/>
      <sz val="14"/>
      <name val="Calibri"/>
      <family val="2"/>
    </font>
    <font>
      <sz val="14"/>
      <name val="Calibri"/>
      <family val="2"/>
    </font>
    <font>
      <b/>
      <sz val="8"/>
      <name val="Arial"/>
      <family val="2"/>
    </font>
    <font>
      <b/>
      <sz val="12"/>
      <name val="Arial"/>
      <family val="2"/>
    </font>
    <font>
      <b/>
      <sz val="30"/>
      <name val="Bookman Old Style"/>
      <family val="1"/>
    </font>
    <font>
      <b/>
      <sz val="11"/>
      <name val="Arial"/>
      <family val="2"/>
    </font>
    <font>
      <b/>
      <sz val="16"/>
      <name val="Bookman Old Style"/>
      <family val="1"/>
    </font>
    <font>
      <sz val="12"/>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name val="Calibri"/>
      <family val="2"/>
    </font>
    <font>
      <sz val="14"/>
      <color indexed="8"/>
      <name val="Tahoma"/>
      <family val="2"/>
    </font>
    <font>
      <sz val="11"/>
      <name val="Calibri"/>
      <family val="2"/>
    </font>
    <font>
      <b/>
      <sz val="14"/>
      <color indexed="8"/>
      <name val="Tahoma"/>
      <family val="2"/>
    </font>
    <font>
      <b/>
      <sz val="10"/>
      <color indexed="8"/>
      <name val="Arial"/>
      <family val="2"/>
    </font>
    <font>
      <b/>
      <sz val="11"/>
      <color indexed="8"/>
      <name val="Arial"/>
      <family val="2"/>
    </font>
    <font>
      <b/>
      <sz val="12"/>
      <color indexed="8"/>
      <name val="Arial"/>
      <family val="2"/>
    </font>
    <font>
      <b/>
      <sz val="16"/>
      <color indexed="10"/>
      <name val="Calibri"/>
      <family val="2"/>
    </font>
    <font>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rgb="FF000000"/>
      <name val="Arial"/>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ahoma"/>
      <family val="2"/>
    </font>
    <font>
      <b/>
      <sz val="12"/>
      <color theme="1"/>
      <name val="Tahoma"/>
      <family val="2"/>
    </font>
    <font>
      <sz val="12"/>
      <color theme="1"/>
      <name val="Calibri"/>
      <family val="2"/>
    </font>
    <font>
      <sz val="14"/>
      <color theme="1"/>
      <name val="Tahoma"/>
      <family val="2"/>
    </font>
    <font>
      <b/>
      <sz val="14"/>
      <color theme="1"/>
      <name val="Tahoma"/>
      <family val="2"/>
    </font>
    <font>
      <b/>
      <sz val="10"/>
      <color theme="1"/>
      <name val="Arial"/>
      <family val="2"/>
    </font>
    <font>
      <b/>
      <sz val="11"/>
      <color theme="1"/>
      <name val="Arial"/>
      <family val="2"/>
    </font>
    <font>
      <b/>
      <sz val="12"/>
      <color theme="1"/>
      <name val="Arial"/>
      <family val="2"/>
    </font>
    <font>
      <b/>
      <sz val="12"/>
      <color rgb="FFFF0000"/>
      <name val="Tahoma"/>
      <family val="2"/>
    </font>
    <font>
      <b/>
      <sz val="16"/>
      <color rgb="FFFF0000"/>
      <name val="Calibri"/>
      <family val="2"/>
    </font>
    <font>
      <b/>
      <sz val="12"/>
      <color theme="1"/>
      <name val="Calibri"/>
      <family val="2"/>
    </font>
    <font>
      <sz val="14"/>
      <color theme="1"/>
      <name val="Calibri"/>
      <family val="2"/>
    </font>
    <font>
      <sz val="16"/>
      <color theme="1"/>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13"/>
        <bgColor indexed="64"/>
      </patternFill>
    </fill>
    <fill>
      <patternFill patternType="solid">
        <fgColor theme="0"/>
        <bgColor indexed="64"/>
      </patternFill>
    </fill>
    <fill>
      <patternFill patternType="solid">
        <fgColor theme="3" tint="0.5999900102615356"/>
        <bgColor indexed="64"/>
      </patternFill>
    </fill>
    <fill>
      <patternFill patternType="solid">
        <fgColor theme="3" tint="0.5999900102615356"/>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style="medium"/>
      <right/>
      <top/>
      <bottom/>
    </border>
    <border>
      <left/>
      <right style="medium"/>
      <top/>
      <bottom/>
    </border>
    <border>
      <left style="thin"/>
      <right style="thin"/>
      <top/>
      <bottom/>
    </border>
    <border>
      <left style="thin"/>
      <right style="thin"/>
      <top style="thin"/>
      <bottom/>
    </border>
    <border>
      <left style="thin"/>
      <right style="thin"/>
      <top/>
      <bottom style="medium"/>
    </border>
    <border>
      <left style="thin"/>
      <right style="thin"/>
      <top/>
      <bottom style="thin"/>
    </border>
    <border>
      <left style="thin"/>
      <right>
        <color indexed="63"/>
      </right>
      <top style="thin"/>
      <bottom style="thin"/>
    </border>
    <border>
      <left>
        <color indexed="63"/>
      </left>
      <right>
        <color indexed="63"/>
      </right>
      <top style="thin"/>
      <bottom style="thin"/>
    </border>
    <border>
      <left style="thin"/>
      <right/>
      <top style="thin"/>
      <bottom/>
    </border>
    <border>
      <left>
        <color indexed="63"/>
      </left>
      <right style="thin"/>
      <top>
        <color indexed="63"/>
      </top>
      <bottom>
        <color indexed="63"/>
      </bottom>
    </border>
    <border>
      <left/>
      <right style="thin"/>
      <top style="thin"/>
      <bottom style="thin"/>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0" fillId="0" borderId="0" applyFont="0" applyFill="0" applyBorder="0" applyAlignment="0" applyProtection="0"/>
    <xf numFmtId="44" fontId="66"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3" fillId="0" borderId="0">
      <alignment/>
      <protection/>
    </xf>
    <xf numFmtId="0" fontId="3" fillId="0" borderId="0">
      <alignment/>
      <protection/>
    </xf>
    <xf numFmtId="0" fontId="0" fillId="0" borderId="0">
      <alignment/>
      <protection/>
    </xf>
    <xf numFmtId="0" fontId="6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0"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402">
    <xf numFmtId="0" fontId="0" fillId="0" borderId="0" xfId="0" applyFont="1" applyAlignment="1">
      <alignment/>
    </xf>
    <xf numFmtId="0" fontId="0" fillId="0" borderId="0" xfId="0" applyAlignment="1">
      <alignment vertical="top"/>
    </xf>
    <xf numFmtId="0" fontId="5" fillId="33" borderId="10" xfId="0" applyFont="1" applyFill="1" applyBorder="1" applyAlignment="1">
      <alignment horizontal="center" vertical="center"/>
    </xf>
    <xf numFmtId="164" fontId="5" fillId="33" borderId="10" xfId="44" applyNumberFormat="1" applyFont="1" applyFill="1" applyBorder="1" applyAlignment="1" applyProtection="1">
      <alignment horizontal="center" vertical="center" wrapText="1"/>
      <protection locked="0"/>
    </xf>
    <xf numFmtId="0" fontId="0" fillId="0" borderId="11" xfId="0"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0" fillId="34" borderId="10" xfId="0" applyFill="1" applyBorder="1" applyAlignment="1">
      <alignment horizontal="center" vertical="center" wrapText="1"/>
    </xf>
    <xf numFmtId="0" fontId="0" fillId="0" borderId="0" xfId="0" applyAlignment="1">
      <alignment wrapText="1"/>
    </xf>
    <xf numFmtId="0" fontId="6" fillId="34" borderId="10" xfId="0" applyFont="1" applyFill="1" applyBorder="1" applyAlignment="1">
      <alignment horizontal="center" vertical="center" wrapText="1"/>
    </xf>
    <xf numFmtId="0" fontId="6" fillId="0" borderId="0" xfId="0" applyFont="1" applyAlignment="1">
      <alignment wrapText="1"/>
    </xf>
    <xf numFmtId="0" fontId="7" fillId="35" borderId="10" xfId="0" applyFont="1" applyFill="1" applyBorder="1" applyAlignment="1">
      <alignment horizontal="center" vertical="center"/>
    </xf>
    <xf numFmtId="164" fontId="7" fillId="35" borderId="10" xfId="44" applyNumberFormat="1"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35" borderId="15" xfId="0" applyFont="1" applyFill="1" applyBorder="1" applyAlignment="1">
      <alignment horizontal="center" vertical="center"/>
    </xf>
    <xf numFmtId="164" fontId="7" fillId="35" borderId="16" xfId="44" applyNumberFormat="1" applyFont="1" applyFill="1" applyBorder="1" applyAlignment="1">
      <alignment horizontal="center" vertical="center" wrapText="1"/>
    </xf>
    <xf numFmtId="0" fontId="7" fillId="35" borderId="16" xfId="0" applyFont="1" applyFill="1" applyBorder="1" applyAlignment="1">
      <alignment horizontal="center" vertical="center" wrapText="1"/>
    </xf>
    <xf numFmtId="164" fontId="7" fillId="35" borderId="15" xfId="44" applyNumberFormat="1" applyFont="1" applyFill="1" applyBorder="1" applyAlignment="1">
      <alignment horizontal="center" vertical="center" wrapText="1"/>
    </xf>
    <xf numFmtId="0" fontId="7" fillId="35" borderId="15" xfId="0" applyFont="1" applyFill="1" applyBorder="1" applyAlignment="1">
      <alignment horizontal="center" vertical="center" wrapText="1"/>
    </xf>
    <xf numFmtId="164" fontId="7" fillId="35" borderId="17" xfId="44" applyNumberFormat="1"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35" borderId="17" xfId="0" applyFont="1" applyFill="1" applyBorder="1" applyAlignment="1">
      <alignment horizontal="center" vertical="center"/>
    </xf>
    <xf numFmtId="0" fontId="7" fillId="35" borderId="16" xfId="0" applyFont="1" applyFill="1" applyBorder="1" applyAlignment="1">
      <alignment horizontal="center" vertical="center"/>
    </xf>
    <xf numFmtId="0" fontId="7" fillId="35" borderId="18" xfId="0" applyFont="1" applyFill="1" applyBorder="1" applyAlignment="1">
      <alignment horizontal="center" vertical="center"/>
    </xf>
    <xf numFmtId="0" fontId="7" fillId="36" borderId="10" xfId="0" applyFont="1" applyFill="1" applyBorder="1" applyAlignment="1">
      <alignment horizontal="center" vertical="center"/>
    </xf>
    <xf numFmtId="164" fontId="7" fillId="36" borderId="10" xfId="44" applyNumberFormat="1" applyFont="1" applyFill="1" applyBorder="1" applyAlignment="1">
      <alignment horizontal="center" vertical="center" wrapText="1"/>
    </xf>
    <xf numFmtId="0" fontId="7" fillId="36" borderId="10" xfId="0" applyFont="1" applyFill="1" applyBorder="1" applyAlignment="1">
      <alignment horizontal="center" vertical="center" wrapText="1"/>
    </xf>
    <xf numFmtId="0" fontId="7" fillId="36" borderId="15" xfId="0" applyFont="1" applyFill="1" applyBorder="1" applyAlignment="1">
      <alignment horizontal="center" vertical="center"/>
    </xf>
    <xf numFmtId="164" fontId="7" fillId="36" borderId="16" xfId="44" applyNumberFormat="1" applyFont="1" applyFill="1" applyBorder="1" applyAlignment="1">
      <alignment horizontal="center" vertical="center" wrapText="1"/>
    </xf>
    <xf numFmtId="0" fontId="7" fillId="36" borderId="16" xfId="0" applyFont="1" applyFill="1" applyBorder="1" applyAlignment="1">
      <alignment horizontal="center" vertical="center" wrapText="1"/>
    </xf>
    <xf numFmtId="164" fontId="7" fillId="36" borderId="15" xfId="44" applyNumberFormat="1" applyFont="1" applyFill="1" applyBorder="1" applyAlignment="1">
      <alignment horizontal="center" vertical="center" wrapText="1"/>
    </xf>
    <xf numFmtId="0" fontId="7" fillId="36" borderId="15" xfId="0" applyFont="1" applyFill="1" applyBorder="1" applyAlignment="1">
      <alignment horizontal="center" vertical="center" wrapText="1"/>
    </xf>
    <xf numFmtId="164" fontId="7" fillId="36" borderId="18" xfId="44" applyNumberFormat="1" applyFont="1" applyFill="1" applyBorder="1" applyAlignment="1">
      <alignment horizontal="center" vertical="center" wrapText="1"/>
    </xf>
    <xf numFmtId="0" fontId="7" fillId="36" borderId="18" xfId="0" applyFont="1" applyFill="1" applyBorder="1" applyAlignment="1">
      <alignment horizontal="center" vertical="center" wrapText="1"/>
    </xf>
    <xf numFmtId="164" fontId="7" fillId="36" borderId="17" xfId="44" applyNumberFormat="1" applyFont="1" applyFill="1" applyBorder="1" applyAlignment="1">
      <alignment horizontal="center" vertical="center" wrapText="1"/>
    </xf>
    <xf numFmtId="0" fontId="7" fillId="36" borderId="17" xfId="0" applyFont="1" applyFill="1" applyBorder="1" applyAlignment="1">
      <alignment horizontal="center" vertical="center" wrapText="1"/>
    </xf>
    <xf numFmtId="0" fontId="7" fillId="36" borderId="17" xfId="0" applyFont="1" applyFill="1" applyBorder="1" applyAlignment="1">
      <alignment horizontal="center" vertical="center"/>
    </xf>
    <xf numFmtId="0" fontId="7" fillId="36" borderId="16" xfId="0" applyFont="1" applyFill="1" applyBorder="1" applyAlignment="1">
      <alignment horizontal="center" vertical="center"/>
    </xf>
    <xf numFmtId="0" fontId="7" fillId="36" borderId="18" xfId="0" applyFont="1" applyFill="1" applyBorder="1" applyAlignment="1">
      <alignment horizontal="center" vertical="center"/>
    </xf>
    <xf numFmtId="164" fontId="7" fillId="37" borderId="10" xfId="44" applyNumberFormat="1" applyFont="1" applyFill="1" applyBorder="1" applyAlignment="1">
      <alignment horizontal="center" vertical="center" wrapText="1"/>
    </xf>
    <xf numFmtId="0" fontId="7" fillId="37" borderId="10" xfId="0" applyFont="1" applyFill="1" applyBorder="1" applyAlignment="1">
      <alignment horizontal="center" vertical="center" wrapText="1"/>
    </xf>
    <xf numFmtId="0" fontId="7" fillId="37" borderId="15" xfId="0" applyFont="1" applyFill="1" applyBorder="1" applyAlignment="1">
      <alignment horizontal="center" vertical="center"/>
    </xf>
    <xf numFmtId="164" fontId="7" fillId="37" borderId="15" xfId="44" applyNumberFormat="1" applyFont="1" applyFill="1" applyBorder="1" applyAlignment="1">
      <alignment horizontal="center" vertical="center" wrapText="1"/>
    </xf>
    <xf numFmtId="0" fontId="7" fillId="37" borderId="15" xfId="0" applyFont="1" applyFill="1" applyBorder="1" applyAlignment="1">
      <alignment horizontal="center" vertical="center" wrapText="1"/>
    </xf>
    <xf numFmtId="164" fontId="7" fillId="37" borderId="17" xfId="44" applyNumberFormat="1" applyFont="1" applyFill="1" applyBorder="1" applyAlignment="1">
      <alignment horizontal="center" vertical="center" wrapText="1"/>
    </xf>
    <xf numFmtId="0" fontId="7" fillId="37" borderId="17" xfId="0" applyFont="1" applyFill="1" applyBorder="1" applyAlignment="1">
      <alignment horizontal="center" vertical="center" wrapText="1"/>
    </xf>
    <xf numFmtId="0" fontId="7" fillId="38" borderId="15" xfId="0" applyFont="1" applyFill="1" applyBorder="1" applyAlignment="1">
      <alignment horizontal="center" vertical="center"/>
    </xf>
    <xf numFmtId="164" fontId="7" fillId="38" borderId="15" xfId="44" applyNumberFormat="1" applyFont="1" applyFill="1" applyBorder="1" applyAlignment="1">
      <alignment horizontal="center" vertical="center" wrapText="1"/>
    </xf>
    <xf numFmtId="0" fontId="7" fillId="38" borderId="15"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0" xfId="0" applyFont="1" applyFill="1" applyBorder="1" applyAlignment="1">
      <alignment/>
    </xf>
    <xf numFmtId="0" fontId="0" fillId="39" borderId="10" xfId="0" applyFill="1" applyBorder="1" applyAlignment="1">
      <alignment horizontal="center" vertical="center" wrapText="1"/>
    </xf>
    <xf numFmtId="0" fontId="8" fillId="0" borderId="12" xfId="0" applyFont="1" applyBorder="1" applyAlignment="1">
      <alignment horizontal="center" vertical="center" wrapText="1"/>
    </xf>
    <xf numFmtId="0" fontId="0" fillId="40" borderId="10" xfId="0" applyFill="1" applyBorder="1" applyAlignment="1">
      <alignment horizontal="center" vertical="center" wrapText="1"/>
    </xf>
    <xf numFmtId="0" fontId="8" fillId="0" borderId="12" xfId="0" applyFont="1" applyBorder="1" applyAlignment="1">
      <alignment horizontal="center"/>
    </xf>
    <xf numFmtId="167" fontId="6" fillId="34" borderId="10" xfId="0" applyNumberFormat="1" applyFont="1" applyFill="1" applyBorder="1" applyAlignment="1">
      <alignment horizontal="center" vertical="center" wrapText="1"/>
    </xf>
    <xf numFmtId="49" fontId="0" fillId="34" borderId="10" xfId="0" applyNumberFormat="1" applyFill="1" applyBorder="1" applyAlignment="1">
      <alignment horizontal="center" vertical="center" wrapText="1"/>
    </xf>
    <xf numFmtId="44" fontId="0" fillId="34" borderId="10" xfId="49" applyFont="1" applyFill="1" applyBorder="1" applyAlignment="1">
      <alignment horizontal="center" vertical="center" wrapText="1"/>
    </xf>
    <xf numFmtId="164" fontId="7" fillId="41" borderId="10" xfId="44" applyNumberFormat="1" applyFont="1" applyFill="1" applyBorder="1" applyAlignment="1">
      <alignment horizontal="center" vertical="center" wrapText="1"/>
    </xf>
    <xf numFmtId="16" fontId="0" fillId="34" borderId="10" xfId="0" applyNumberFormat="1" applyFill="1" applyBorder="1" applyAlignment="1">
      <alignment horizontal="center" vertical="center" wrapText="1"/>
    </xf>
    <xf numFmtId="0" fontId="9" fillId="0" borderId="12" xfId="0" applyFont="1" applyBorder="1" applyAlignment="1">
      <alignment horizontal="center"/>
    </xf>
    <xf numFmtId="0" fontId="10" fillId="40" borderId="10" xfId="0" applyFont="1" applyFill="1" applyBorder="1" applyAlignment="1">
      <alignment horizontal="center" vertical="center" wrapText="1"/>
    </xf>
    <xf numFmtId="0" fontId="11" fillId="0" borderId="12" xfId="0" applyFont="1" applyBorder="1" applyAlignment="1">
      <alignment horizontal="center" wrapText="1"/>
    </xf>
    <xf numFmtId="0" fontId="11" fillId="0" borderId="12" xfId="0" applyFont="1" applyBorder="1" applyAlignment="1">
      <alignment horizontal="center"/>
    </xf>
    <xf numFmtId="0" fontId="5" fillId="35" borderId="10" xfId="75" applyFont="1" applyFill="1" applyBorder="1" applyAlignment="1">
      <alignment horizontal="left" vertical="top" wrapText="1"/>
      <protection/>
    </xf>
    <xf numFmtId="0" fontId="5" fillId="35" borderId="16" xfId="75" applyFont="1" applyFill="1" applyBorder="1" applyAlignment="1">
      <alignment horizontal="left" vertical="top" wrapText="1"/>
      <protection/>
    </xf>
    <xf numFmtId="0" fontId="5" fillId="36" borderId="16" xfId="75" applyFont="1" applyFill="1" applyBorder="1" applyAlignment="1">
      <alignment horizontal="left" vertical="top" wrapText="1"/>
      <protection/>
    </xf>
    <xf numFmtId="0" fontId="5" fillId="36" borderId="16" xfId="0" applyFont="1" applyFill="1" applyBorder="1" applyAlignment="1" applyProtection="1">
      <alignment horizontal="left" vertical="top" wrapText="1"/>
      <protection locked="0"/>
    </xf>
    <xf numFmtId="0" fontId="5" fillId="36" borderId="10" xfId="75" applyFont="1" applyFill="1" applyBorder="1" applyAlignment="1">
      <alignment horizontal="left" vertical="top" wrapText="1"/>
      <protection/>
    </xf>
    <xf numFmtId="0" fontId="5" fillId="37" borderId="16" xfId="75" applyFont="1" applyFill="1" applyBorder="1" applyAlignment="1">
      <alignment horizontal="left" vertical="top" wrapText="1"/>
      <protection/>
    </xf>
    <xf numFmtId="0" fontId="11" fillId="0" borderId="12" xfId="0" applyFont="1" applyBorder="1" applyAlignment="1">
      <alignment horizontal="center" vertical="center" wrapText="1"/>
    </xf>
    <xf numFmtId="0" fontId="5" fillId="35" borderId="0" xfId="0" applyFont="1" applyFill="1" applyBorder="1" applyAlignment="1" applyProtection="1">
      <alignment horizontal="left" vertical="top" wrapText="1"/>
      <protection locked="0"/>
    </xf>
    <xf numFmtId="0" fontId="5" fillId="36" borderId="0" xfId="0" applyFont="1" applyFill="1" applyBorder="1" applyAlignment="1" applyProtection="1">
      <alignment horizontal="left" vertical="top" wrapText="1"/>
      <protection locked="0"/>
    </xf>
    <xf numFmtId="0" fontId="5" fillId="38" borderId="0" xfId="0" applyFont="1" applyFill="1" applyBorder="1" applyAlignment="1" applyProtection="1">
      <alignment horizontal="left" vertical="top" wrapText="1"/>
      <protection locked="0"/>
    </xf>
    <xf numFmtId="0" fontId="4" fillId="35" borderId="0" xfId="0" applyFont="1" applyFill="1" applyBorder="1" applyAlignment="1" applyProtection="1">
      <alignment horizontal="left" vertical="top" wrapText="1"/>
      <protection locked="0"/>
    </xf>
    <xf numFmtId="0" fontId="4" fillId="36" borderId="0" xfId="0" applyFont="1" applyFill="1" applyBorder="1" applyAlignment="1" applyProtection="1">
      <alignment horizontal="left" vertical="top" wrapText="1"/>
      <protection locked="0"/>
    </xf>
    <xf numFmtId="0" fontId="5" fillId="33" borderId="0" xfId="0" applyFont="1" applyFill="1" applyBorder="1" applyAlignment="1" applyProtection="1">
      <alignment horizontal="left" vertical="top" wrapText="1"/>
      <protection locked="0"/>
    </xf>
    <xf numFmtId="0" fontId="5" fillId="33" borderId="0" xfId="0" applyFont="1" applyFill="1" applyBorder="1" applyAlignment="1" applyProtection="1">
      <alignment wrapText="1"/>
      <protection locked="0"/>
    </xf>
    <xf numFmtId="164" fontId="7" fillId="41" borderId="15" xfId="44" applyNumberFormat="1" applyFont="1" applyFill="1" applyBorder="1" applyAlignment="1">
      <alignment horizontal="center" vertical="center" wrapText="1"/>
    </xf>
    <xf numFmtId="0" fontId="5" fillId="35" borderId="0" xfId="75" applyFont="1" applyFill="1" applyBorder="1" applyAlignment="1">
      <alignment horizontal="left" vertical="top" wrapText="1"/>
      <protection/>
    </xf>
    <xf numFmtId="0" fontId="5" fillId="36" borderId="10" xfId="0" applyFont="1" applyFill="1" applyBorder="1" applyAlignment="1" applyProtection="1">
      <alignment horizontal="left" vertical="top" wrapText="1"/>
      <protection locked="0"/>
    </xf>
    <xf numFmtId="0" fontId="5" fillId="37" borderId="0" xfId="75" applyFont="1" applyFill="1" applyBorder="1" applyAlignment="1">
      <alignment horizontal="left" vertical="top" wrapText="1"/>
      <protection/>
    </xf>
    <xf numFmtId="0" fontId="5" fillId="36" borderId="0" xfId="75" applyFont="1" applyFill="1" applyBorder="1" applyAlignment="1">
      <alignment horizontal="left" vertical="top" wrapText="1"/>
      <protection/>
    </xf>
    <xf numFmtId="0" fontId="0" fillId="34" borderId="0" xfId="0" applyFill="1" applyAlignment="1">
      <alignment horizontal="center" vertical="center" wrapText="1"/>
    </xf>
    <xf numFmtId="165" fontId="0" fillId="34" borderId="0" xfId="0" applyNumberFormat="1" applyFill="1" applyAlignment="1">
      <alignment horizontal="center" vertical="center" wrapText="1"/>
    </xf>
    <xf numFmtId="0" fontId="6" fillId="34" borderId="0" xfId="0" applyFont="1" applyFill="1" applyAlignment="1">
      <alignment horizontal="center" vertical="center" wrapText="1"/>
    </xf>
    <xf numFmtId="166" fontId="6" fillId="34" borderId="0" xfId="0" applyNumberFormat="1" applyFont="1" applyFill="1" applyAlignment="1">
      <alignment horizontal="center" vertical="center" wrapText="1"/>
    </xf>
    <xf numFmtId="166" fontId="8" fillId="34" borderId="0" xfId="0" applyNumberFormat="1" applyFont="1" applyFill="1" applyAlignment="1">
      <alignment horizontal="center" vertical="center" wrapText="1"/>
    </xf>
    <xf numFmtId="0" fontId="0" fillId="39" borderId="0" xfId="0" applyFill="1" applyAlignment="1">
      <alignment horizontal="center" vertical="center" wrapText="1"/>
    </xf>
    <xf numFmtId="0" fontId="0" fillId="40" borderId="0" xfId="0" applyFill="1" applyAlignment="1">
      <alignment horizontal="center" vertical="center" wrapText="1"/>
    </xf>
    <xf numFmtId="49" fontId="0" fillId="34" borderId="0" xfId="0" applyNumberFormat="1" applyFill="1" applyAlignment="1">
      <alignment horizontal="center" vertical="center" wrapText="1"/>
    </xf>
    <xf numFmtId="16" fontId="0" fillId="34" borderId="0" xfId="0" applyNumberFormat="1" applyFill="1" applyAlignment="1">
      <alignment horizontal="center" vertical="center" wrapText="1"/>
    </xf>
    <xf numFmtId="167" fontId="6" fillId="34" borderId="0" xfId="0" applyNumberFormat="1" applyFont="1" applyFill="1" applyAlignment="1">
      <alignment horizontal="center" vertical="center" wrapText="1"/>
    </xf>
    <xf numFmtId="167" fontId="6" fillId="41" borderId="0" xfId="0" applyNumberFormat="1" applyFont="1" applyFill="1" applyAlignment="1">
      <alignment horizontal="center" vertical="center" wrapText="1"/>
    </xf>
    <xf numFmtId="44" fontId="0" fillId="34" borderId="0" xfId="49" applyFont="1" applyFill="1" applyBorder="1" applyAlignment="1">
      <alignment horizontal="center" vertical="center" wrapText="1"/>
    </xf>
    <xf numFmtId="44" fontId="0" fillId="34" borderId="0" xfId="49" applyFont="1" applyFill="1" applyAlignment="1">
      <alignment horizontal="center" vertical="center" wrapText="1"/>
    </xf>
    <xf numFmtId="0" fontId="0" fillId="34" borderId="0" xfId="0" applyFill="1" applyBorder="1" applyAlignment="1">
      <alignment horizontal="center" vertical="center" wrapText="1"/>
    </xf>
    <xf numFmtId="17" fontId="0" fillId="34" borderId="0" xfId="0" applyNumberFormat="1" applyFill="1" applyAlignment="1">
      <alignment horizontal="center" vertical="center" wrapText="1"/>
    </xf>
    <xf numFmtId="0" fontId="10" fillId="40" borderId="0" xfId="0" applyFont="1" applyFill="1" applyAlignment="1">
      <alignment horizontal="center" vertical="center" wrapText="1"/>
    </xf>
    <xf numFmtId="44" fontId="0" fillId="40" borderId="0" xfId="49" applyFont="1" applyFill="1" applyBorder="1" applyAlignment="1">
      <alignment horizontal="center" vertical="center" wrapText="1"/>
    </xf>
    <xf numFmtId="0" fontId="2" fillId="0" borderId="0" xfId="0" applyFont="1" applyFill="1" applyBorder="1" applyAlignment="1">
      <alignment horizontal="center"/>
    </xf>
    <xf numFmtId="0" fontId="0" fillId="0" borderId="0" xfId="0" applyAlignment="1">
      <alignment/>
    </xf>
    <xf numFmtId="0" fontId="0" fillId="0" borderId="0" xfId="0" applyAlignment="1">
      <alignment horizontal="left"/>
    </xf>
    <xf numFmtId="0" fontId="17" fillId="33" borderId="10" xfId="42" applyNumberFormat="1" applyFont="1" applyFill="1" applyBorder="1" applyAlignment="1">
      <alignment horizontal="left" vertical="center" wrapText="1"/>
    </xf>
    <xf numFmtId="171" fontId="17" fillId="33" borderId="10" xfId="42" applyNumberFormat="1" applyFont="1" applyFill="1" applyBorder="1" applyAlignment="1">
      <alignment horizontal="left" vertical="center" wrapText="1"/>
    </xf>
    <xf numFmtId="164" fontId="17" fillId="33" borderId="10" xfId="42" applyNumberFormat="1" applyFont="1" applyFill="1" applyBorder="1" applyAlignment="1">
      <alignment horizontal="left" vertical="center" wrapText="1"/>
    </xf>
    <xf numFmtId="0" fontId="0" fillId="0" borderId="0" xfId="0" applyAlignment="1">
      <alignment horizontal="left" vertical="top"/>
    </xf>
    <xf numFmtId="0" fontId="16" fillId="33" borderId="10" xfId="0" applyFont="1" applyFill="1" applyBorder="1" applyAlignment="1">
      <alignment horizontal="left" vertical="center"/>
    </xf>
    <xf numFmtId="168" fontId="17" fillId="33" borderId="10" xfId="0" applyNumberFormat="1" applyFont="1" applyFill="1" applyBorder="1" applyAlignment="1">
      <alignment horizontal="left" vertical="center"/>
    </xf>
    <xf numFmtId="0" fontId="16" fillId="34" borderId="10" xfId="0" applyFont="1" applyFill="1" applyBorder="1" applyAlignment="1">
      <alignment horizontal="left" wrapText="1"/>
    </xf>
    <xf numFmtId="0" fontId="16" fillId="34" borderId="10" xfId="0" applyFont="1" applyFill="1" applyBorder="1" applyAlignment="1">
      <alignment horizontal="left"/>
    </xf>
    <xf numFmtId="0" fontId="16" fillId="34" borderId="10" xfId="0" applyFont="1" applyFill="1" applyBorder="1" applyAlignment="1">
      <alignment horizontal="center" wrapText="1"/>
    </xf>
    <xf numFmtId="0" fontId="13" fillId="33" borderId="10" xfId="0" applyNumberFormat="1" applyFont="1" applyFill="1" applyBorder="1" applyAlignment="1" applyProtection="1">
      <alignment horizontal="left" vertical="top" wrapText="1"/>
      <protection locked="0"/>
    </xf>
    <xf numFmtId="0" fontId="13" fillId="33" borderId="10" xfId="0" applyNumberFormat="1" applyFont="1" applyFill="1" applyBorder="1" applyAlignment="1" applyProtection="1">
      <alignment horizontal="center" vertical="center" wrapText="1"/>
      <protection locked="0"/>
    </xf>
    <xf numFmtId="0" fontId="14" fillId="34" borderId="10" xfId="0" applyFont="1" applyFill="1" applyBorder="1" applyAlignment="1" applyProtection="1">
      <alignment/>
      <protection/>
    </xf>
    <xf numFmtId="0" fontId="14" fillId="34" borderId="10" xfId="0" applyFont="1" applyFill="1" applyBorder="1" applyAlignment="1" applyProtection="1">
      <alignment horizontal="center" vertical="center"/>
      <protection/>
    </xf>
    <xf numFmtId="0" fontId="14" fillId="34" borderId="10" xfId="0" applyFont="1" applyFill="1" applyBorder="1" applyAlignment="1" applyProtection="1">
      <alignment horizontal="center" vertical="center" wrapText="1"/>
      <protection/>
    </xf>
    <xf numFmtId="168" fontId="13" fillId="34" borderId="10" xfId="0" applyNumberFormat="1" applyFont="1" applyFill="1" applyBorder="1" applyAlignment="1" applyProtection="1">
      <alignment horizontal="center" vertical="center" wrapText="1"/>
      <protection/>
    </xf>
    <xf numFmtId="0" fontId="13" fillId="34" borderId="10" xfId="0" applyFont="1" applyFill="1" applyBorder="1" applyAlignment="1" applyProtection="1">
      <alignment horizontal="center" vertical="center" wrapText="1"/>
      <protection/>
    </xf>
    <xf numFmtId="0" fontId="12" fillId="34" borderId="10" xfId="0" applyFont="1" applyFill="1" applyBorder="1" applyAlignment="1" applyProtection="1">
      <alignment horizontal="center" vertical="center" wrapText="1"/>
      <protection/>
    </xf>
    <xf numFmtId="0" fontId="14" fillId="0" borderId="0" xfId="0" applyFont="1" applyAlignment="1" applyProtection="1">
      <alignment/>
      <protection/>
    </xf>
    <xf numFmtId="0" fontId="14" fillId="34" borderId="10" xfId="0" applyFont="1" applyFill="1" applyBorder="1" applyAlignment="1" applyProtection="1">
      <alignment horizontal="left" vertical="top"/>
      <protection/>
    </xf>
    <xf numFmtId="0" fontId="18" fillId="34" borderId="10" xfId="42" applyNumberFormat="1" applyFont="1" applyFill="1" applyBorder="1" applyAlignment="1" applyProtection="1">
      <alignment horizontal="left" vertical="top" wrapText="1"/>
      <protection/>
    </xf>
    <xf numFmtId="164" fontId="18" fillId="34" borderId="10" xfId="42" applyNumberFormat="1" applyFont="1" applyFill="1" applyBorder="1" applyAlignment="1" applyProtection="1">
      <alignment horizontal="left" vertical="top" wrapText="1"/>
      <protection/>
    </xf>
    <xf numFmtId="0" fontId="18" fillId="34" borderId="10" xfId="0" applyNumberFormat="1" applyFont="1" applyFill="1" applyBorder="1" applyAlignment="1" applyProtection="1">
      <alignment horizontal="left" vertical="top" wrapText="1"/>
      <protection/>
    </xf>
    <xf numFmtId="169" fontId="14" fillId="34" borderId="10" xfId="0" applyNumberFormat="1" applyFont="1" applyFill="1" applyBorder="1" applyAlignment="1" applyProtection="1">
      <alignment vertical="top"/>
      <protection/>
    </xf>
    <xf numFmtId="0" fontId="14" fillId="0" borderId="0" xfId="0" applyFont="1" applyAlignment="1" applyProtection="1">
      <alignment vertical="top"/>
      <protection/>
    </xf>
    <xf numFmtId="0" fontId="18" fillId="34" borderId="10" xfId="0" applyFont="1" applyFill="1" applyBorder="1" applyAlignment="1" applyProtection="1">
      <alignment horizontal="left" vertical="top" wrapText="1"/>
      <protection/>
    </xf>
    <xf numFmtId="0" fontId="13" fillId="34" borderId="10" xfId="0" applyNumberFormat="1" applyFont="1" applyFill="1" applyBorder="1" applyAlignment="1" applyProtection="1">
      <alignment horizontal="left" vertical="top" wrapText="1"/>
      <protection/>
    </xf>
    <xf numFmtId="0" fontId="15" fillId="34" borderId="10" xfId="42" applyNumberFormat="1" applyFont="1" applyFill="1" applyBorder="1" applyAlignment="1" applyProtection="1">
      <alignment horizontal="left" vertical="top" wrapText="1"/>
      <protection/>
    </xf>
    <xf numFmtId="164" fontId="15" fillId="34" borderId="10" xfId="42" applyNumberFormat="1" applyFont="1" applyFill="1" applyBorder="1" applyAlignment="1" applyProtection="1">
      <alignment horizontal="left" vertical="top" wrapText="1"/>
      <protection/>
    </xf>
    <xf numFmtId="0" fontId="18" fillId="33" borderId="10" xfId="0" applyNumberFormat="1" applyFont="1" applyFill="1" applyBorder="1" applyAlignment="1" applyProtection="1">
      <alignment horizontal="center" vertical="center" wrapText="1"/>
      <protection locked="0"/>
    </xf>
    <xf numFmtId="168" fontId="18" fillId="0" borderId="10" xfId="0" applyNumberFormat="1" applyFont="1" applyFill="1" applyBorder="1" applyAlignment="1" applyProtection="1">
      <alignment horizontal="center" vertical="center" wrapText="1"/>
      <protection locked="0"/>
    </xf>
    <xf numFmtId="170" fontId="14" fillId="0" borderId="10" xfId="42" applyNumberFormat="1" applyFont="1" applyBorder="1" applyAlignment="1" applyProtection="1">
      <alignment vertical="top"/>
      <protection locked="0"/>
    </xf>
    <xf numFmtId="0" fontId="18" fillId="33" borderId="10" xfId="0" applyFont="1" applyFill="1" applyBorder="1" applyAlignment="1" applyProtection="1">
      <alignment horizontal="center" vertical="center" wrapText="1"/>
      <protection locked="0"/>
    </xf>
    <xf numFmtId="168" fontId="18" fillId="0" borderId="10" xfId="0" applyNumberFormat="1" applyFont="1" applyFill="1" applyBorder="1" applyAlignment="1" applyProtection="1">
      <alignment horizontal="left" vertical="top" wrapText="1"/>
      <protection locked="0"/>
    </xf>
    <xf numFmtId="0" fontId="14" fillId="0" borderId="10" xfId="0" applyFont="1" applyBorder="1" applyAlignment="1" applyProtection="1">
      <alignment horizontal="center" vertical="top"/>
      <protection locked="0"/>
    </xf>
    <xf numFmtId="169" fontId="14" fillId="0" borderId="10" xfId="0" applyNumberFormat="1" applyFont="1" applyBorder="1" applyAlignment="1" applyProtection="1">
      <alignment vertical="top"/>
      <protection locked="0"/>
    </xf>
    <xf numFmtId="39" fontId="14" fillId="0" borderId="10" xfId="42" applyNumberFormat="1" applyFont="1" applyBorder="1" applyAlignment="1" applyProtection="1">
      <alignment vertical="top"/>
      <protection locked="0"/>
    </xf>
    <xf numFmtId="168" fontId="14" fillId="34" borderId="10" xfId="0" applyNumberFormat="1" applyFont="1" applyFill="1" applyBorder="1" applyAlignment="1" applyProtection="1">
      <alignment vertical="top"/>
      <protection/>
    </xf>
    <xf numFmtId="0" fontId="19" fillId="33" borderId="10" xfId="0" applyFont="1" applyFill="1" applyBorder="1" applyAlignment="1" applyProtection="1">
      <alignment horizontal="left" vertical="top" wrapText="1"/>
      <protection locked="0"/>
    </xf>
    <xf numFmtId="0" fontId="14" fillId="33" borderId="10" xfId="0" applyFont="1" applyFill="1" applyBorder="1" applyAlignment="1" applyProtection="1">
      <alignment horizontal="left" vertical="top"/>
      <protection locked="0"/>
    </xf>
    <xf numFmtId="0" fontId="2" fillId="33" borderId="10" xfId="0" applyFont="1" applyFill="1" applyBorder="1" applyAlignment="1" applyProtection="1">
      <alignment horizontal="left" vertical="top" wrapText="1"/>
      <protection locked="0"/>
    </xf>
    <xf numFmtId="0" fontId="18" fillId="34" borderId="10" xfId="0" applyNumberFormat="1" applyFont="1" applyFill="1" applyBorder="1" applyAlignment="1" applyProtection="1">
      <alignment horizontal="center" vertical="center" wrapText="1"/>
      <protection/>
    </xf>
    <xf numFmtId="166" fontId="14" fillId="34" borderId="10" xfId="0" applyNumberFormat="1" applyFont="1" applyFill="1" applyBorder="1" applyAlignment="1" applyProtection="1">
      <alignment vertical="top"/>
      <protection/>
    </xf>
    <xf numFmtId="4" fontId="18" fillId="33" borderId="10" xfId="0" applyNumberFormat="1" applyFont="1" applyFill="1" applyBorder="1" applyAlignment="1" applyProtection="1">
      <alignment vertical="top"/>
      <protection locked="0"/>
    </xf>
    <xf numFmtId="4" fontId="14" fillId="33" borderId="10" xfId="0" applyNumberFormat="1" applyFont="1" applyFill="1" applyBorder="1" applyAlignment="1" applyProtection="1">
      <alignment vertical="top"/>
      <protection locked="0"/>
    </xf>
    <xf numFmtId="0" fontId="81" fillId="8" borderId="10" xfId="0" applyFont="1" applyFill="1" applyBorder="1" applyAlignment="1" applyProtection="1">
      <alignment horizontal="left" vertical="top"/>
      <protection/>
    </xf>
    <xf numFmtId="0" fontId="18" fillId="8" borderId="10" xfId="42" applyNumberFormat="1" applyFont="1" applyFill="1" applyBorder="1" applyAlignment="1" applyProtection="1">
      <alignment horizontal="left" vertical="top" wrapText="1"/>
      <protection/>
    </xf>
    <xf numFmtId="164" fontId="18" fillId="8" borderId="10" xfId="42" applyNumberFormat="1" applyFont="1" applyFill="1" applyBorder="1" applyAlignment="1" applyProtection="1">
      <alignment horizontal="left" vertical="top" wrapText="1"/>
      <protection/>
    </xf>
    <xf numFmtId="0" fontId="18" fillId="8" borderId="10" xfId="0" applyNumberFormat="1" applyFont="1" applyFill="1" applyBorder="1" applyAlignment="1" applyProtection="1">
      <alignment horizontal="left" vertical="top" wrapText="1"/>
      <protection/>
    </xf>
    <xf numFmtId="0" fontId="18" fillId="42" borderId="10" xfId="0" applyNumberFormat="1" applyFont="1" applyFill="1" applyBorder="1" applyAlignment="1" applyProtection="1">
      <alignment horizontal="center" vertical="center" wrapText="1"/>
      <protection locked="0"/>
    </xf>
    <xf numFmtId="170" fontId="81" fillId="0" borderId="10" xfId="42" applyNumberFormat="1" applyFont="1" applyBorder="1" applyAlignment="1" applyProtection="1">
      <alignment vertical="top"/>
      <protection locked="0"/>
    </xf>
    <xf numFmtId="4" fontId="18" fillId="42" borderId="10" xfId="0" applyNumberFormat="1" applyFont="1" applyFill="1" applyBorder="1" applyAlignment="1" applyProtection="1">
      <alignment vertical="top"/>
      <protection locked="0"/>
    </xf>
    <xf numFmtId="0" fontId="81" fillId="0" borderId="10" xfId="0" applyFont="1" applyBorder="1" applyAlignment="1" applyProtection="1">
      <alignment horizontal="center" vertical="top"/>
      <protection locked="0"/>
    </xf>
    <xf numFmtId="169" fontId="81" fillId="8" borderId="10" xfId="0" applyNumberFormat="1" applyFont="1" applyFill="1" applyBorder="1" applyAlignment="1" applyProtection="1">
      <alignment vertical="top"/>
      <protection/>
    </xf>
    <xf numFmtId="39" fontId="81" fillId="0" borderId="10" xfId="42" applyNumberFormat="1" applyFont="1" applyBorder="1" applyAlignment="1" applyProtection="1">
      <alignment vertical="top"/>
      <protection locked="0"/>
    </xf>
    <xf numFmtId="166" fontId="81" fillId="8" borderId="10" xfId="0" applyNumberFormat="1" applyFont="1" applyFill="1" applyBorder="1" applyAlignment="1" applyProtection="1">
      <alignment vertical="top"/>
      <protection/>
    </xf>
    <xf numFmtId="169" fontId="81" fillId="0" borderId="10" xfId="0" applyNumberFormat="1" applyFont="1" applyBorder="1" applyAlignment="1" applyProtection="1">
      <alignment vertical="top"/>
      <protection locked="0"/>
    </xf>
    <xf numFmtId="168" fontId="81" fillId="8" borderId="10" xfId="0" applyNumberFormat="1" applyFont="1" applyFill="1" applyBorder="1" applyAlignment="1" applyProtection="1">
      <alignment vertical="top"/>
      <protection/>
    </xf>
    <xf numFmtId="0" fontId="82" fillId="42" borderId="10" xfId="0" applyFont="1" applyFill="1" applyBorder="1" applyAlignment="1" applyProtection="1">
      <alignment horizontal="left" vertical="top" wrapText="1"/>
      <protection locked="0"/>
    </xf>
    <xf numFmtId="0" fontId="18" fillId="8" borderId="10" xfId="0" applyNumberFormat="1" applyFont="1" applyFill="1" applyBorder="1" applyAlignment="1" applyProtection="1">
      <alignment horizontal="center" vertical="center" wrapText="1"/>
      <protection/>
    </xf>
    <xf numFmtId="4" fontId="81" fillId="42" borderId="10" xfId="0" applyNumberFormat="1" applyFont="1" applyFill="1" applyBorder="1" applyAlignment="1" applyProtection="1">
      <alignment vertical="top"/>
      <protection locked="0"/>
    </xf>
    <xf numFmtId="0" fontId="18" fillId="8" borderId="10" xfId="0" applyFont="1" applyFill="1" applyBorder="1" applyAlignment="1" applyProtection="1">
      <alignment horizontal="left" vertical="top" wrapText="1"/>
      <protection/>
    </xf>
    <xf numFmtId="0" fontId="18" fillId="42" borderId="10" xfId="0" applyFont="1" applyFill="1" applyBorder="1" applyAlignment="1" applyProtection="1">
      <alignment horizontal="center" vertical="center" wrapText="1"/>
      <protection locked="0"/>
    </xf>
    <xf numFmtId="0" fontId="81" fillId="42" borderId="10" xfId="0" applyFont="1" applyFill="1" applyBorder="1" applyAlignment="1" applyProtection="1">
      <alignment horizontal="left" vertical="top"/>
      <protection locked="0"/>
    </xf>
    <xf numFmtId="0" fontId="13" fillId="8" borderId="10" xfId="0" applyNumberFormat="1" applyFont="1" applyFill="1" applyBorder="1" applyAlignment="1" applyProtection="1">
      <alignment horizontal="left" vertical="top" wrapText="1"/>
      <protection/>
    </xf>
    <xf numFmtId="0" fontId="13" fillId="42" borderId="10" xfId="0" applyNumberFormat="1" applyFont="1" applyFill="1" applyBorder="1" applyAlignment="1" applyProtection="1">
      <alignment horizontal="center" vertical="center" wrapText="1"/>
      <protection locked="0"/>
    </xf>
    <xf numFmtId="0" fontId="13" fillId="42" borderId="10" xfId="0" applyNumberFormat="1" applyFont="1" applyFill="1" applyBorder="1" applyAlignment="1" applyProtection="1">
      <alignment horizontal="left" vertical="top" wrapText="1"/>
      <protection locked="0"/>
    </xf>
    <xf numFmtId="0" fontId="15" fillId="8" borderId="10" xfId="42" applyNumberFormat="1" applyFont="1" applyFill="1" applyBorder="1" applyAlignment="1" applyProtection="1">
      <alignment horizontal="left" vertical="top" wrapText="1"/>
      <protection/>
    </xf>
    <xf numFmtId="164" fontId="15" fillId="8" borderId="10" xfId="42" applyNumberFormat="1" applyFont="1" applyFill="1" applyBorder="1" applyAlignment="1" applyProtection="1">
      <alignment horizontal="left" vertical="top" wrapText="1"/>
      <protection/>
    </xf>
    <xf numFmtId="0" fontId="79" fillId="42" borderId="10" xfId="0" applyFont="1" applyFill="1" applyBorder="1" applyAlignment="1" applyProtection="1">
      <alignment horizontal="left" vertical="top" wrapText="1"/>
      <protection locked="0"/>
    </xf>
    <xf numFmtId="168" fontId="18" fillId="0" borderId="10" xfId="0" applyNumberFormat="1" applyFont="1" applyFill="1" applyBorder="1" applyAlignment="1" applyProtection="1" quotePrefix="1">
      <alignment horizontal="center" vertical="center" wrapText="1"/>
      <protection locked="0"/>
    </xf>
    <xf numFmtId="168" fontId="13" fillId="43" borderId="10" xfId="0" applyNumberFormat="1" applyFont="1" applyFill="1" applyBorder="1" applyAlignment="1" applyProtection="1">
      <alignment horizontal="center" vertical="center" wrapText="1"/>
      <protection/>
    </xf>
    <xf numFmtId="0" fontId="13" fillId="43" borderId="10" xfId="0" applyFont="1" applyFill="1" applyBorder="1" applyAlignment="1" applyProtection="1">
      <alignment horizontal="center" vertical="center" wrapText="1"/>
      <protection/>
    </xf>
    <xf numFmtId="0" fontId="81" fillId="43" borderId="10" xfId="0" applyFont="1" applyFill="1" applyBorder="1" applyAlignment="1" applyProtection="1">
      <alignment horizontal="center" vertical="center" wrapText="1"/>
      <protection/>
    </xf>
    <xf numFmtId="164" fontId="28" fillId="42" borderId="10" xfId="44" applyNumberFormat="1" applyFont="1" applyFill="1" applyBorder="1" applyAlignment="1" applyProtection="1">
      <alignment horizontal="center" vertical="center" wrapText="1"/>
      <protection/>
    </xf>
    <xf numFmtId="0" fontId="53" fillId="42" borderId="10" xfId="0" applyFont="1" applyFill="1" applyBorder="1" applyAlignment="1" applyProtection="1">
      <alignment horizontal="center" vertical="center" wrapText="1"/>
      <protection/>
    </xf>
    <xf numFmtId="0" fontId="0" fillId="0" borderId="0" xfId="0" applyAlignment="1" applyProtection="1">
      <alignment/>
      <protection/>
    </xf>
    <xf numFmtId="0" fontId="0" fillId="0" borderId="0" xfId="0" applyAlignment="1" applyProtection="1">
      <alignment wrapText="1"/>
      <protection/>
    </xf>
    <xf numFmtId="0" fontId="2" fillId="44" borderId="0" xfId="76" applyFont="1" applyFill="1" applyBorder="1" applyAlignment="1" applyProtection="1">
      <alignment horizontal="center" vertical="center" wrapText="1"/>
      <protection/>
    </xf>
    <xf numFmtId="0" fontId="28" fillId="11" borderId="0" xfId="75" applyNumberFormat="1" applyFont="1" applyFill="1" applyBorder="1" applyAlignment="1" applyProtection="1">
      <alignment horizontal="center" vertical="center" wrapText="1"/>
      <protection/>
    </xf>
    <xf numFmtId="0" fontId="0" fillId="42" borderId="0" xfId="0" applyFill="1" applyAlignment="1" applyProtection="1">
      <alignment vertical="top"/>
      <protection/>
    </xf>
    <xf numFmtId="1" fontId="83" fillId="42" borderId="10" xfId="0" applyNumberFormat="1" applyFont="1" applyFill="1" applyBorder="1" applyAlignment="1" applyProtection="1">
      <alignment horizontal="center" vertical="center"/>
      <protection/>
    </xf>
    <xf numFmtId="169" fontId="84" fillId="0" borderId="10" xfId="0" applyNumberFormat="1" applyFont="1" applyFill="1" applyBorder="1" applyAlignment="1" applyProtection="1">
      <alignment horizontal="center" vertical="center"/>
      <protection/>
    </xf>
    <xf numFmtId="0" fontId="55" fillId="0" borderId="10" xfId="0" applyFont="1" applyFill="1" applyBorder="1" applyAlignment="1" applyProtection="1">
      <alignment horizontal="center" vertical="center" wrapText="1"/>
      <protection/>
    </xf>
    <xf numFmtId="0" fontId="79" fillId="0" borderId="10" xfId="0" applyFont="1" applyFill="1" applyBorder="1" applyAlignment="1" applyProtection="1">
      <alignment horizontal="center" vertical="center" wrapText="1"/>
      <protection/>
    </xf>
    <xf numFmtId="0" fontId="22" fillId="0" borderId="10" xfId="73" applyNumberFormat="1" applyFont="1" applyFill="1" applyBorder="1" applyAlignment="1" applyProtection="1">
      <alignment horizontal="left" vertical="top" wrapText="1"/>
      <protection/>
    </xf>
    <xf numFmtId="0" fontId="0" fillId="0" borderId="10" xfId="0" applyFont="1" applyFill="1" applyBorder="1" applyAlignment="1" applyProtection="1">
      <alignment horizontal="left" vertical="top" wrapText="1"/>
      <protection/>
    </xf>
    <xf numFmtId="3" fontId="24" fillId="0" borderId="10" xfId="76" applyNumberFormat="1" applyFont="1" applyFill="1" applyBorder="1" applyAlignment="1" applyProtection="1">
      <alignment horizontal="right" vertical="center" wrapText="1"/>
      <protection/>
    </xf>
    <xf numFmtId="0" fontId="22" fillId="0" borderId="10" xfId="0" applyNumberFormat="1" applyFont="1" applyFill="1" applyBorder="1" applyAlignment="1" applyProtection="1">
      <alignment horizontal="center" vertical="center" wrapText="1"/>
      <protection locked="0"/>
    </xf>
    <xf numFmtId="0" fontId="21" fillId="0" borderId="10" xfId="76" applyFont="1" applyFill="1" applyBorder="1" applyAlignment="1" applyProtection="1">
      <alignment horizontal="center" vertical="center" wrapText="1"/>
      <protection locked="0"/>
    </xf>
    <xf numFmtId="0" fontId="24" fillId="0" borderId="10" xfId="76" applyFont="1" applyFill="1" applyBorder="1" applyAlignment="1" applyProtection="1">
      <alignment horizontal="center" vertical="center" wrapText="1"/>
      <protection locked="0"/>
    </xf>
    <xf numFmtId="168" fontId="21" fillId="0" borderId="10" xfId="76" applyNumberFormat="1" applyFont="1" applyFill="1" applyBorder="1" applyAlignment="1" applyProtection="1">
      <alignment horizontal="center" vertical="center" wrapText="1"/>
      <protection locked="0"/>
    </xf>
    <xf numFmtId="164" fontId="28" fillId="0" borderId="10" xfId="42" applyNumberFormat="1" applyFont="1" applyFill="1" applyBorder="1" applyAlignment="1" applyProtection="1">
      <alignment horizontal="center" vertical="center"/>
      <protection/>
    </xf>
    <xf numFmtId="0" fontId="55" fillId="0" borderId="10" xfId="73" applyFont="1" applyFill="1" applyBorder="1" applyAlignment="1" applyProtection="1">
      <alignment horizontal="center" vertical="center" wrapText="1"/>
      <protection/>
    </xf>
    <xf numFmtId="0" fontId="85" fillId="0" borderId="10" xfId="0" applyFont="1" applyFill="1" applyBorder="1" applyAlignment="1" applyProtection="1">
      <alignment horizontal="center" vertical="center"/>
      <protection/>
    </xf>
    <xf numFmtId="0" fontId="84" fillId="0" borderId="10" xfId="0" applyFont="1" applyFill="1" applyBorder="1" applyAlignment="1" applyProtection="1">
      <alignment horizontal="center" vertical="center"/>
      <protection/>
    </xf>
    <xf numFmtId="169" fontId="85" fillId="0" borderId="10" xfId="0" applyNumberFormat="1" applyFont="1" applyFill="1" applyBorder="1" applyAlignment="1" applyProtection="1">
      <alignment horizontal="center" vertical="center"/>
      <protection/>
    </xf>
    <xf numFmtId="169" fontId="27" fillId="0" borderId="10" xfId="0" applyNumberFormat="1" applyFont="1" applyFill="1" applyBorder="1" applyAlignment="1" applyProtection="1">
      <alignment horizontal="center" vertical="center"/>
      <protection/>
    </xf>
    <xf numFmtId="0" fontId="14" fillId="44" borderId="10" xfId="76" applyFont="1" applyFill="1" applyBorder="1" applyAlignment="1" applyProtection="1">
      <alignment horizontal="center" vertical="center" wrapText="1"/>
      <protection/>
    </xf>
    <xf numFmtId="0" fontId="85" fillId="0" borderId="10" xfId="0" applyFont="1" applyFill="1" applyBorder="1" applyAlignment="1" applyProtection="1">
      <alignment horizontal="center" vertical="center" wrapText="1"/>
      <protection/>
    </xf>
    <xf numFmtId="0" fontId="53" fillId="0" borderId="10" xfId="0" applyFont="1" applyFill="1" applyBorder="1" applyAlignment="1" applyProtection="1">
      <alignment horizontal="center" vertical="center" wrapText="1"/>
      <protection/>
    </xf>
    <xf numFmtId="164" fontId="28" fillId="0" borderId="10" xfId="44" applyNumberFormat="1" applyFont="1" applyFill="1" applyBorder="1" applyAlignment="1" applyProtection="1">
      <alignment horizontal="center" vertical="center" wrapText="1"/>
      <protection/>
    </xf>
    <xf numFmtId="0" fontId="0" fillId="0" borderId="10" xfId="0" applyFill="1" applyBorder="1" applyAlignment="1" applyProtection="1">
      <alignment horizontal="center" vertical="center"/>
      <protection locked="0"/>
    </xf>
    <xf numFmtId="1" fontId="83" fillId="0" borderId="10" xfId="0" applyNumberFormat="1" applyFont="1" applyFill="1" applyBorder="1" applyAlignment="1" applyProtection="1">
      <alignment horizontal="center" vertical="center"/>
      <protection/>
    </xf>
    <xf numFmtId="169" fontId="83" fillId="0" borderId="10" xfId="0" applyNumberFormat="1" applyFont="1" applyFill="1" applyBorder="1" applyAlignment="1" applyProtection="1">
      <alignment horizontal="center" vertical="center"/>
      <protection/>
    </xf>
    <xf numFmtId="0" fontId="55" fillId="0" borderId="10" xfId="0" applyFont="1" applyFill="1" applyBorder="1" applyAlignment="1" applyProtection="1">
      <alignment horizontal="left" vertical="top" wrapText="1"/>
      <protection/>
    </xf>
    <xf numFmtId="0" fontId="29" fillId="0" borderId="10" xfId="76" applyFont="1" applyFill="1" applyBorder="1" applyAlignment="1" applyProtection="1">
      <alignment horizontal="center" vertical="center" wrapText="1"/>
      <protection locked="0"/>
    </xf>
    <xf numFmtId="0" fontId="28" fillId="0" borderId="10" xfId="76" applyFont="1" applyFill="1" applyBorder="1" applyAlignment="1" applyProtection="1">
      <alignment horizontal="center" vertical="center" wrapText="1"/>
      <protection locked="0"/>
    </xf>
    <xf numFmtId="168" fontId="29" fillId="0" borderId="10" xfId="76" applyNumberFormat="1" applyFont="1" applyFill="1" applyBorder="1" applyAlignment="1" applyProtection="1">
      <alignment horizontal="center" vertical="center" wrapText="1"/>
      <protection locked="0"/>
    </xf>
    <xf numFmtId="0" fontId="86" fillId="42" borderId="0" xfId="73" applyFont="1" applyFill="1" applyBorder="1" applyAlignment="1" applyProtection="1">
      <alignment horizontal="center" vertical="center" wrapText="1"/>
      <protection/>
    </xf>
    <xf numFmtId="0" fontId="30" fillId="42" borderId="0" xfId="73" applyFont="1" applyFill="1" applyBorder="1" applyAlignment="1" applyProtection="1">
      <alignment horizontal="center" vertical="center"/>
      <protection/>
    </xf>
    <xf numFmtId="0" fontId="28" fillId="2" borderId="10" xfId="73" applyFont="1" applyFill="1" applyBorder="1" applyAlignment="1" applyProtection="1">
      <alignment horizontal="center" vertical="center" wrapText="1"/>
      <protection/>
    </xf>
    <xf numFmtId="0" fontId="28" fillId="17" borderId="16" xfId="73" applyFont="1" applyFill="1" applyBorder="1" applyAlignment="1" applyProtection="1">
      <alignment horizontal="center" vertical="center" wrapText="1"/>
      <protection/>
    </xf>
    <xf numFmtId="0" fontId="28" fillId="45" borderId="16" xfId="73" applyFont="1" applyFill="1" applyBorder="1" applyAlignment="1" applyProtection="1">
      <alignment horizontal="center" vertical="center" wrapText="1"/>
      <protection/>
    </xf>
    <xf numFmtId="0" fontId="31" fillId="0" borderId="0" xfId="73" applyFont="1" applyFill="1" applyBorder="1" applyAlignment="1" applyProtection="1">
      <alignment horizontal="center" vertical="center" wrapText="1"/>
      <protection/>
    </xf>
    <xf numFmtId="0" fontId="32" fillId="0" borderId="10" xfId="73" applyNumberFormat="1" applyFont="1" applyFill="1" applyBorder="1" applyAlignment="1" applyProtection="1">
      <alignment horizontal="center" vertical="top" wrapText="1"/>
      <protection/>
    </xf>
    <xf numFmtId="1" fontId="30" fillId="42" borderId="0" xfId="73" applyNumberFormat="1" applyFont="1" applyFill="1" applyBorder="1" applyAlignment="1" applyProtection="1">
      <alignment horizontal="center" vertical="center"/>
      <protection/>
    </xf>
    <xf numFmtId="0" fontId="87" fillId="43" borderId="10" xfId="73" applyFont="1" applyFill="1" applyBorder="1" applyAlignment="1" applyProtection="1">
      <alignment horizontal="center" vertical="center" wrapText="1"/>
      <protection/>
    </xf>
    <xf numFmtId="0" fontId="33" fillId="43" borderId="10" xfId="73" applyFont="1" applyFill="1" applyBorder="1" applyAlignment="1" applyProtection="1">
      <alignment horizontal="center" vertical="center" wrapText="1"/>
      <protection/>
    </xf>
    <xf numFmtId="0" fontId="33" fillId="43" borderId="10" xfId="73" applyFont="1" applyFill="1" applyBorder="1" applyAlignment="1" applyProtection="1">
      <alignment horizontal="center" vertical="center"/>
      <protection/>
    </xf>
    <xf numFmtId="0" fontId="88" fillId="43" borderId="10" xfId="73" applyFont="1" applyFill="1" applyBorder="1" applyAlignment="1" applyProtection="1">
      <alignment horizontal="center" vertical="center" wrapText="1"/>
      <protection/>
    </xf>
    <xf numFmtId="0" fontId="31" fillId="43" borderId="10" xfId="73" applyFont="1" applyFill="1" applyBorder="1" applyAlignment="1" applyProtection="1">
      <alignment horizontal="center" vertical="center"/>
      <protection/>
    </xf>
    <xf numFmtId="0" fontId="33" fillId="43" borderId="16" xfId="73" applyFont="1" applyFill="1" applyBorder="1" applyAlignment="1" applyProtection="1">
      <alignment horizontal="center" vertical="center"/>
      <protection/>
    </xf>
    <xf numFmtId="169" fontId="81" fillId="42" borderId="10" xfId="0" applyNumberFormat="1" applyFont="1" applyFill="1" applyBorder="1" applyAlignment="1" applyProtection="1">
      <alignment horizontal="center" vertical="center"/>
      <protection/>
    </xf>
    <xf numFmtId="168" fontId="81" fillId="42" borderId="10" xfId="49" applyNumberFormat="1" applyFont="1" applyFill="1" applyBorder="1" applyAlignment="1" applyProtection="1">
      <alignment horizontal="center" vertical="center"/>
      <protection/>
    </xf>
    <xf numFmtId="3" fontId="81" fillId="42" borderId="10" xfId="0" applyNumberFormat="1" applyFont="1" applyFill="1" applyBorder="1" applyAlignment="1" applyProtection="1">
      <alignment horizontal="center" vertical="center"/>
      <protection/>
    </xf>
    <xf numFmtId="2" fontId="13" fillId="43" borderId="10" xfId="0" applyNumberFormat="1" applyFont="1" applyFill="1" applyBorder="1" applyAlignment="1" applyProtection="1">
      <alignment horizontal="center" vertical="center" wrapText="1"/>
      <protection/>
    </xf>
    <xf numFmtId="2" fontId="2" fillId="44" borderId="0" xfId="76" applyNumberFormat="1" applyFont="1" applyFill="1" applyBorder="1" applyAlignment="1" applyProtection="1">
      <alignment horizontal="center" vertical="center" wrapText="1"/>
      <protection/>
    </xf>
    <xf numFmtId="1" fontId="13" fillId="43" borderId="10" xfId="0" applyNumberFormat="1" applyFont="1" applyFill="1" applyBorder="1" applyAlignment="1" applyProtection="1">
      <alignment horizontal="center" vertical="center" wrapText="1"/>
      <protection/>
    </xf>
    <xf numFmtId="1" fontId="81" fillId="43" borderId="10" xfId="0" applyNumberFormat="1" applyFont="1" applyFill="1" applyBorder="1" applyAlignment="1" applyProtection="1">
      <alignment horizontal="center" vertical="center" wrapText="1"/>
      <protection/>
    </xf>
    <xf numFmtId="1" fontId="0" fillId="0" borderId="0" xfId="0" applyNumberFormat="1" applyAlignment="1" applyProtection="1">
      <alignment/>
      <protection/>
    </xf>
    <xf numFmtId="169" fontId="81" fillId="43" borderId="10" xfId="0" applyNumberFormat="1" applyFont="1" applyFill="1" applyBorder="1" applyAlignment="1" applyProtection="1">
      <alignment horizontal="center" vertical="center" wrapText="1"/>
      <protection/>
    </xf>
    <xf numFmtId="169" fontId="2" fillId="44" borderId="0" xfId="76" applyNumberFormat="1" applyFont="1" applyFill="1" applyBorder="1" applyAlignment="1" applyProtection="1">
      <alignment horizontal="center" vertical="center" wrapText="1"/>
      <protection/>
    </xf>
    <xf numFmtId="169" fontId="0" fillId="0" borderId="0" xfId="0" applyNumberFormat="1" applyAlignment="1" applyProtection="1">
      <alignment/>
      <protection/>
    </xf>
    <xf numFmtId="169" fontId="13" fillId="43" borderId="10" xfId="0" applyNumberFormat="1" applyFont="1" applyFill="1" applyBorder="1" applyAlignment="1" applyProtection="1">
      <alignment horizontal="center" vertical="center" wrapText="1"/>
      <protection/>
    </xf>
    <xf numFmtId="167" fontId="2" fillId="44" borderId="0" xfId="76" applyNumberFormat="1" applyFont="1" applyFill="1" applyBorder="1" applyAlignment="1" applyProtection="1">
      <alignment horizontal="center" vertical="center" wrapText="1"/>
      <protection/>
    </xf>
    <xf numFmtId="167" fontId="84" fillId="42" borderId="10" xfId="0" applyNumberFormat="1" applyFont="1" applyFill="1" applyBorder="1" applyAlignment="1" applyProtection="1">
      <alignment horizontal="center" vertical="center"/>
      <protection/>
    </xf>
    <xf numFmtId="167" fontId="0" fillId="0" borderId="0" xfId="0" applyNumberFormat="1" applyAlignment="1" applyProtection="1">
      <alignment/>
      <protection/>
    </xf>
    <xf numFmtId="169" fontId="89" fillId="43" borderId="10" xfId="0" applyNumberFormat="1" applyFont="1" applyFill="1" applyBorder="1" applyAlignment="1" applyProtection="1">
      <alignment horizontal="center" vertical="center" wrapText="1"/>
      <protection/>
    </xf>
    <xf numFmtId="169" fontId="88" fillId="43" borderId="10" xfId="73" applyNumberFormat="1" applyFont="1" applyFill="1" applyBorder="1" applyAlignment="1" applyProtection="1">
      <alignment horizontal="center" vertical="center" wrapText="1"/>
      <protection/>
    </xf>
    <xf numFmtId="169" fontId="31" fillId="43" borderId="10" xfId="73" applyNumberFormat="1" applyFont="1" applyFill="1" applyBorder="1" applyAlignment="1" applyProtection="1">
      <alignment horizontal="center" vertical="center"/>
      <protection/>
    </xf>
    <xf numFmtId="169" fontId="30" fillId="42" borderId="0" xfId="73" applyNumberFormat="1" applyFont="1" applyFill="1" applyBorder="1" applyAlignment="1" applyProtection="1">
      <alignment horizontal="center" vertical="center"/>
      <protection/>
    </xf>
    <xf numFmtId="1" fontId="88" fillId="43" borderId="10" xfId="73" applyNumberFormat="1" applyFont="1" applyFill="1" applyBorder="1" applyAlignment="1" applyProtection="1">
      <alignment horizontal="center" vertical="center" wrapText="1"/>
      <protection/>
    </xf>
    <xf numFmtId="1" fontId="31" fillId="43" borderId="10" xfId="73" applyNumberFormat="1" applyFont="1" applyFill="1" applyBorder="1" applyAlignment="1" applyProtection="1">
      <alignment horizontal="center" vertical="center"/>
      <protection/>
    </xf>
    <xf numFmtId="0" fontId="13" fillId="43" borderId="10" xfId="0" applyNumberFormat="1" applyFont="1" applyFill="1" applyBorder="1" applyAlignment="1" applyProtection="1">
      <alignment horizontal="center" vertical="center" wrapText="1"/>
      <protection/>
    </xf>
    <xf numFmtId="0" fontId="81" fillId="43" borderId="10" xfId="0" applyNumberFormat="1" applyFont="1" applyFill="1" applyBorder="1" applyAlignment="1" applyProtection="1">
      <alignment horizontal="center" vertical="center" wrapText="1"/>
      <protection/>
    </xf>
    <xf numFmtId="0" fontId="2" fillId="44" borderId="0" xfId="76" applyNumberFormat="1" applyFont="1" applyFill="1" applyBorder="1" applyAlignment="1" applyProtection="1">
      <alignment horizontal="center" vertical="center" wrapText="1"/>
      <protection/>
    </xf>
    <xf numFmtId="0" fontId="84" fillId="0" borderId="10" xfId="0" applyNumberFormat="1" applyFont="1" applyFill="1" applyBorder="1" applyAlignment="1" applyProtection="1">
      <alignment horizontal="center" vertical="center"/>
      <protection/>
    </xf>
    <xf numFmtId="0" fontId="0" fillId="0" borderId="0" xfId="0" applyNumberFormat="1" applyAlignment="1" applyProtection="1">
      <alignment/>
      <protection/>
    </xf>
    <xf numFmtId="0" fontId="85" fillId="0" borderId="10" xfId="0" applyNumberFormat="1" applyFont="1" applyFill="1" applyBorder="1" applyAlignment="1" applyProtection="1">
      <alignment horizontal="center" vertical="center"/>
      <protection/>
    </xf>
    <xf numFmtId="0" fontId="0" fillId="0" borderId="0" xfId="0" applyAlignment="1" applyProtection="1">
      <alignment/>
      <protection locked="0"/>
    </xf>
    <xf numFmtId="1" fontId="0" fillId="0" borderId="0" xfId="0" applyNumberFormat="1" applyAlignment="1" applyProtection="1">
      <alignment/>
      <protection locked="0"/>
    </xf>
    <xf numFmtId="169" fontId="0" fillId="0" borderId="0" xfId="0" applyNumberFormat="1" applyAlignment="1" applyProtection="1">
      <alignment/>
      <protection locked="0"/>
    </xf>
    <xf numFmtId="2" fontId="0" fillId="0" borderId="0" xfId="0" applyNumberFormat="1" applyAlignment="1" applyProtection="1">
      <alignment/>
      <protection locked="0"/>
    </xf>
    <xf numFmtId="0" fontId="22" fillId="0" borderId="10" xfId="0" applyNumberFormat="1" applyFont="1" applyFill="1" applyBorder="1" applyAlignment="1" applyProtection="1">
      <alignment horizontal="center" vertical="center" wrapText="1"/>
      <protection/>
    </xf>
    <xf numFmtId="0" fontId="0" fillId="0" borderId="10" xfId="0" applyFill="1" applyBorder="1" applyAlignment="1" applyProtection="1">
      <alignment horizontal="center" vertical="center" wrapText="1"/>
      <protection/>
    </xf>
    <xf numFmtId="0" fontId="0" fillId="0" borderId="10" xfId="0" applyFill="1" applyBorder="1" applyAlignment="1" applyProtection="1">
      <alignment horizontal="center" vertical="center"/>
      <protection/>
    </xf>
    <xf numFmtId="169" fontId="0" fillId="0" borderId="10" xfId="0" applyNumberFormat="1" applyFill="1" applyBorder="1" applyAlignment="1" applyProtection="1">
      <alignment horizontal="center" vertical="center"/>
      <protection/>
    </xf>
    <xf numFmtId="0" fontId="0" fillId="42" borderId="10" xfId="0" applyFill="1" applyBorder="1" applyAlignment="1" applyProtection="1">
      <alignment horizontal="center" vertical="center"/>
      <protection/>
    </xf>
    <xf numFmtId="2" fontId="0" fillId="42" borderId="10" xfId="0" applyNumberFormat="1" applyFill="1" applyBorder="1" applyAlignment="1" applyProtection="1">
      <alignment horizontal="center" vertical="center"/>
      <protection/>
    </xf>
    <xf numFmtId="169" fontId="0" fillId="42" borderId="10" xfId="0" applyNumberFormat="1" applyFill="1" applyBorder="1" applyAlignment="1" applyProtection="1">
      <alignment horizontal="center" vertical="center"/>
      <protection/>
    </xf>
    <xf numFmtId="0" fontId="28" fillId="46" borderId="0" xfId="75" applyNumberFormat="1" applyFont="1" applyFill="1" applyBorder="1" applyAlignment="1" applyProtection="1">
      <alignment horizontal="center" vertical="center" wrapText="1"/>
      <protection/>
    </xf>
    <xf numFmtId="0" fontId="85" fillId="0" borderId="10" xfId="0" applyFont="1" applyFill="1" applyBorder="1" applyAlignment="1" applyProtection="1">
      <alignment horizontal="center" vertical="center" wrapText="1"/>
      <protection locked="0"/>
    </xf>
    <xf numFmtId="0" fontId="85" fillId="0" borderId="10" xfId="0" applyFont="1" applyFill="1" applyBorder="1" applyAlignment="1" applyProtection="1">
      <alignment horizontal="center" vertical="center"/>
      <protection locked="0"/>
    </xf>
    <xf numFmtId="0" fontId="84" fillId="0" borderId="10" xfId="0" applyFont="1" applyFill="1" applyBorder="1" applyAlignment="1" applyProtection="1">
      <alignment horizontal="center" vertical="center"/>
      <protection locked="0"/>
    </xf>
    <xf numFmtId="1" fontId="21" fillId="0" borderId="10" xfId="42" applyNumberFormat="1" applyFont="1" applyFill="1" applyBorder="1" applyAlignment="1" applyProtection="1">
      <alignment horizontal="center" vertical="center" wrapText="1"/>
      <protection locked="0"/>
    </xf>
    <xf numFmtId="1" fontId="29" fillId="0" borderId="10" xfId="42" applyNumberFormat="1" applyFont="1" applyFill="1" applyBorder="1" applyAlignment="1" applyProtection="1">
      <alignment horizontal="center" vertical="center" wrapText="1"/>
      <protection locked="0"/>
    </xf>
    <xf numFmtId="0" fontId="32" fillId="0" borderId="10" xfId="73" applyNumberFormat="1" applyFont="1" applyFill="1" applyBorder="1" applyAlignment="1" applyProtection="1">
      <alignment horizontal="center" vertical="center" wrapText="1"/>
      <protection/>
    </xf>
    <xf numFmtId="169" fontId="84" fillId="0" borderId="10" xfId="0" applyNumberFormat="1" applyFont="1" applyFill="1" applyBorder="1" applyAlignment="1" applyProtection="1">
      <alignment horizontal="center" vertical="center"/>
      <protection locked="0"/>
    </xf>
    <xf numFmtId="169" fontId="26" fillId="0" borderId="10" xfId="0" applyNumberFormat="1" applyFont="1" applyFill="1" applyBorder="1" applyAlignment="1" applyProtection="1">
      <alignment horizontal="center" vertical="center"/>
      <protection locked="0"/>
    </xf>
    <xf numFmtId="0" fontId="79" fillId="0" borderId="10" xfId="0" applyNumberFormat="1" applyFont="1" applyFill="1" applyBorder="1" applyAlignment="1" applyProtection="1">
      <alignment horizontal="center" vertical="center" wrapText="1"/>
      <protection/>
    </xf>
    <xf numFmtId="169" fontId="84" fillId="3" borderId="10" xfId="0" applyNumberFormat="1" applyFont="1" applyFill="1" applyBorder="1" applyAlignment="1" applyProtection="1">
      <alignment horizontal="center" vertical="center"/>
      <protection/>
    </xf>
    <xf numFmtId="0" fontId="55" fillId="3" borderId="10" xfId="0" applyFont="1" applyFill="1" applyBorder="1" applyAlignment="1" applyProtection="1">
      <alignment horizontal="center" vertical="center" wrapText="1"/>
      <protection/>
    </xf>
    <xf numFmtId="0" fontId="0" fillId="3" borderId="10" xfId="0" applyFont="1" applyFill="1" applyBorder="1" applyAlignment="1" applyProtection="1">
      <alignment horizontal="left" vertical="top" wrapText="1"/>
      <protection/>
    </xf>
    <xf numFmtId="0" fontId="22" fillId="3" borderId="10" xfId="0" applyNumberFormat="1" applyFont="1" applyFill="1" applyBorder="1" applyAlignment="1" applyProtection="1">
      <alignment horizontal="center" vertical="center" wrapText="1"/>
      <protection locked="0"/>
    </xf>
    <xf numFmtId="0" fontId="79" fillId="3" borderId="10" xfId="0" applyFont="1" applyFill="1" applyBorder="1" applyAlignment="1" applyProtection="1">
      <alignment horizontal="center" vertical="center" wrapText="1"/>
      <protection/>
    </xf>
    <xf numFmtId="0" fontId="84" fillId="3" borderId="10" xfId="0" applyNumberFormat="1" applyFont="1" applyFill="1" applyBorder="1" applyAlignment="1" applyProtection="1">
      <alignment horizontal="center" vertical="center"/>
      <protection/>
    </xf>
    <xf numFmtId="0" fontId="22" fillId="3" borderId="10" xfId="73" applyNumberFormat="1" applyFont="1" applyFill="1" applyBorder="1" applyAlignment="1" applyProtection="1">
      <alignment horizontal="left" vertical="top" wrapText="1"/>
      <protection/>
    </xf>
    <xf numFmtId="3" fontId="24" fillId="3" borderId="10" xfId="76" applyNumberFormat="1" applyFont="1" applyFill="1" applyBorder="1" applyAlignment="1" applyProtection="1">
      <alignment horizontal="right" vertical="center" wrapText="1"/>
      <protection/>
    </xf>
    <xf numFmtId="0" fontId="21" fillId="3" borderId="10" xfId="76" applyFont="1" applyFill="1" applyBorder="1" applyAlignment="1" applyProtection="1">
      <alignment horizontal="center" vertical="center" wrapText="1"/>
      <protection locked="0"/>
    </xf>
    <xf numFmtId="0" fontId="24" fillId="3" borderId="10" xfId="76" applyNumberFormat="1" applyFont="1" applyFill="1" applyBorder="1" applyAlignment="1" applyProtection="1">
      <alignment horizontal="center" vertical="center" wrapText="1"/>
      <protection locked="0"/>
    </xf>
    <xf numFmtId="0" fontId="21" fillId="3" borderId="10" xfId="76" applyNumberFormat="1" applyFont="1" applyFill="1" applyBorder="1" applyAlignment="1" applyProtection="1">
      <alignment horizontal="center" vertical="center" wrapText="1"/>
      <protection locked="0"/>
    </xf>
    <xf numFmtId="0" fontId="21" fillId="3" borderId="10" xfId="42" applyNumberFormat="1" applyFont="1" applyFill="1" applyBorder="1" applyAlignment="1" applyProtection="1">
      <alignment horizontal="center" vertical="center" wrapText="1"/>
      <protection/>
    </xf>
    <xf numFmtId="169" fontId="21" fillId="3" borderId="10" xfId="42" applyNumberFormat="1" applyFont="1" applyFill="1" applyBorder="1" applyAlignment="1" applyProtection="1">
      <alignment horizontal="center" vertical="center" wrapText="1"/>
      <protection/>
    </xf>
    <xf numFmtId="0" fontId="21" fillId="3" borderId="10" xfId="42" applyNumberFormat="1" applyFont="1" applyFill="1" applyBorder="1" applyAlignment="1" applyProtection="1">
      <alignment horizontal="center" vertical="center" wrapText="1"/>
      <protection locked="0"/>
    </xf>
    <xf numFmtId="169" fontId="21" fillId="3" borderId="10" xfId="76" applyNumberFormat="1" applyFont="1" applyFill="1" applyBorder="1" applyAlignment="1" applyProtection="1">
      <alignment horizontal="center" vertical="center" wrapText="1"/>
      <protection locked="0"/>
    </xf>
    <xf numFmtId="169" fontId="26" fillId="3" borderId="10" xfId="0" applyNumberFormat="1" applyFont="1" applyFill="1" applyBorder="1" applyAlignment="1" applyProtection="1">
      <alignment horizontal="center" vertical="center"/>
      <protection/>
    </xf>
    <xf numFmtId="164" fontId="28" fillId="3" borderId="10" xfId="42" applyNumberFormat="1" applyFont="1" applyFill="1" applyBorder="1" applyAlignment="1" applyProtection="1">
      <alignment horizontal="center" vertical="center"/>
      <protection/>
    </xf>
    <xf numFmtId="0" fontId="55" fillId="3" borderId="10" xfId="73" applyFont="1" applyFill="1" applyBorder="1" applyAlignment="1" applyProtection="1">
      <alignment horizontal="center" vertical="center" wrapText="1"/>
      <protection/>
    </xf>
    <xf numFmtId="0" fontId="85" fillId="3" borderId="10" xfId="0" applyFont="1" applyFill="1" applyBorder="1" applyAlignment="1" applyProtection="1">
      <alignment horizontal="center" vertical="center" wrapText="1"/>
      <protection locked="0"/>
    </xf>
    <xf numFmtId="0" fontId="85" fillId="3" borderId="10" xfId="0" applyFont="1" applyFill="1" applyBorder="1" applyAlignment="1" applyProtection="1">
      <alignment horizontal="center" vertical="center"/>
      <protection locked="0"/>
    </xf>
    <xf numFmtId="0" fontId="84" fillId="3" borderId="10" xfId="0" applyFont="1" applyFill="1" applyBorder="1" applyAlignment="1" applyProtection="1">
      <alignment horizontal="center" vertical="center"/>
      <protection locked="0"/>
    </xf>
    <xf numFmtId="0" fontId="84" fillId="3" borderId="10" xfId="0" applyNumberFormat="1" applyFont="1" applyFill="1" applyBorder="1" applyAlignment="1" applyProtection="1">
      <alignment horizontal="center" vertical="center"/>
      <protection locked="0"/>
    </xf>
    <xf numFmtId="0" fontId="0" fillId="0" borderId="10" xfId="0" applyFill="1" applyBorder="1" applyAlignment="1" applyProtection="1">
      <alignment horizontal="center" vertical="center" wrapText="1"/>
      <protection locked="0"/>
    </xf>
    <xf numFmtId="169" fontId="81" fillId="0" borderId="10" xfId="49" applyNumberFormat="1" applyFont="1" applyFill="1" applyBorder="1" applyAlignment="1" applyProtection="1">
      <alignment horizontal="center" vertical="center"/>
      <protection/>
    </xf>
    <xf numFmtId="0" fontId="22" fillId="11" borderId="0" xfId="75" applyNumberFormat="1" applyFont="1" applyFill="1" applyBorder="1" applyAlignment="1" applyProtection="1">
      <alignment horizontal="center" vertical="center" wrapText="1"/>
      <protection/>
    </xf>
    <xf numFmtId="0" fontId="22" fillId="45" borderId="16" xfId="73" applyFont="1" applyFill="1" applyBorder="1" applyAlignment="1" applyProtection="1">
      <alignment horizontal="center" vertical="center" wrapText="1"/>
      <protection/>
    </xf>
    <xf numFmtId="0" fontId="22" fillId="19" borderId="16" xfId="73" applyFont="1" applyFill="1" applyBorder="1" applyAlignment="1" applyProtection="1">
      <alignment horizontal="center" vertical="center" wrapText="1"/>
      <protection/>
    </xf>
    <xf numFmtId="169" fontId="0" fillId="0" borderId="0" xfId="49" applyNumberFormat="1" applyFont="1" applyAlignment="1" applyProtection="1">
      <alignment/>
      <protection/>
    </xf>
    <xf numFmtId="0" fontId="83" fillId="0" borderId="0" xfId="0" applyFont="1" applyAlignment="1" applyProtection="1">
      <alignment wrapText="1"/>
      <protection/>
    </xf>
    <xf numFmtId="0" fontId="22" fillId="42" borderId="10" xfId="73" applyNumberFormat="1" applyFont="1" applyFill="1" applyBorder="1" applyAlignment="1" applyProtection="1">
      <alignment horizontal="left" vertical="top" wrapText="1"/>
      <protection/>
    </xf>
    <xf numFmtId="0" fontId="13" fillId="43" borderId="10" xfId="0" applyFont="1" applyFill="1" applyBorder="1" applyAlignment="1" applyProtection="1">
      <alignment horizontal="center" vertical="center" wrapText="1"/>
      <protection/>
    </xf>
    <xf numFmtId="0" fontId="81" fillId="43" borderId="10" xfId="0" applyFont="1" applyFill="1" applyBorder="1" applyAlignment="1" applyProtection="1">
      <alignment horizontal="center" vertical="center" wrapText="1"/>
      <protection/>
    </xf>
    <xf numFmtId="169" fontId="84" fillId="42" borderId="10" xfId="0" applyNumberFormat="1" applyFont="1" applyFill="1" applyBorder="1" applyAlignment="1" applyProtection="1">
      <alignment horizontal="center" vertical="center"/>
      <protection/>
    </xf>
    <xf numFmtId="0" fontId="0" fillId="42" borderId="10" xfId="0" applyFont="1" applyFill="1" applyBorder="1" applyAlignment="1" applyProtection="1">
      <alignment horizontal="left" vertical="top" wrapText="1"/>
      <protection/>
    </xf>
    <xf numFmtId="0" fontId="0" fillId="0" borderId="0" xfId="0" applyAlignment="1" applyProtection="1">
      <alignment/>
      <protection/>
    </xf>
    <xf numFmtId="0" fontId="2" fillId="44" borderId="0" xfId="76" applyFont="1" applyFill="1" applyBorder="1" applyAlignment="1" applyProtection="1">
      <alignment horizontal="center" vertical="center" wrapText="1"/>
      <protection/>
    </xf>
    <xf numFmtId="0" fontId="0" fillId="42" borderId="0" xfId="0" applyFill="1" applyAlignment="1" applyProtection="1">
      <alignment vertical="top"/>
      <protection/>
    </xf>
    <xf numFmtId="0" fontId="0" fillId="0" borderId="10" xfId="0" applyFont="1" applyFill="1" applyBorder="1" applyAlignment="1" applyProtection="1">
      <alignment horizontal="left" vertical="top" wrapText="1"/>
      <protection/>
    </xf>
    <xf numFmtId="0" fontId="88" fillId="43" borderId="10" xfId="73" applyFont="1" applyFill="1" applyBorder="1" applyAlignment="1" applyProtection="1">
      <alignment horizontal="center" vertical="center" wrapText="1"/>
      <protection/>
    </xf>
    <xf numFmtId="169" fontId="81" fillId="43" borderId="10" xfId="0" applyNumberFormat="1" applyFont="1" applyFill="1" applyBorder="1" applyAlignment="1" applyProtection="1">
      <alignment horizontal="center" vertical="center" wrapText="1"/>
      <protection/>
    </xf>
    <xf numFmtId="169" fontId="13" fillId="43" borderId="10" xfId="0" applyNumberFormat="1" applyFont="1" applyFill="1" applyBorder="1" applyAlignment="1" applyProtection="1">
      <alignment horizontal="center" vertical="center" wrapText="1"/>
      <protection/>
    </xf>
    <xf numFmtId="169" fontId="89" fillId="43" borderId="10" xfId="0" applyNumberFormat="1" applyFont="1" applyFill="1" applyBorder="1" applyAlignment="1" applyProtection="1">
      <alignment horizontal="center" vertical="center" wrapText="1"/>
      <protection/>
    </xf>
    <xf numFmtId="0" fontId="22" fillId="42" borderId="10" xfId="0" applyNumberFormat="1" applyFont="1" applyFill="1" applyBorder="1" applyAlignment="1" applyProtection="1">
      <alignment horizontal="center" vertical="center" wrapText="1"/>
      <protection/>
    </xf>
    <xf numFmtId="0" fontId="90" fillId="0" borderId="10" xfId="75" applyNumberFormat="1" applyFont="1" applyFill="1" applyBorder="1" applyAlignment="1" applyProtection="1">
      <alignment horizontal="center" vertical="center" wrapText="1"/>
      <protection/>
    </xf>
    <xf numFmtId="0" fontId="22" fillId="42" borderId="10" xfId="0" applyFont="1" applyFill="1" applyBorder="1" applyAlignment="1" applyProtection="1">
      <alignment horizontal="center" vertical="center" wrapText="1"/>
      <protection/>
    </xf>
    <xf numFmtId="0" fontId="22" fillId="0" borderId="10" xfId="0" applyFont="1" applyFill="1" applyBorder="1" applyAlignment="1" applyProtection="1">
      <alignment horizontal="center" vertical="center" wrapText="1"/>
      <protection/>
    </xf>
    <xf numFmtId="0" fontId="88" fillId="42" borderId="0" xfId="73" applyFont="1" applyFill="1" applyBorder="1" applyAlignment="1" applyProtection="1">
      <alignment horizontal="center" vertical="center" wrapText="1"/>
      <protection/>
    </xf>
    <xf numFmtId="0" fontId="91" fillId="0" borderId="0" xfId="0" applyFont="1" applyAlignment="1" applyProtection="1">
      <alignment/>
      <protection/>
    </xf>
    <xf numFmtId="0" fontId="2" fillId="0" borderId="19" xfId="76" applyFont="1" applyFill="1" applyBorder="1" applyAlignment="1" applyProtection="1">
      <alignment horizontal="center" vertical="center" wrapText="1"/>
      <protection locked="0"/>
    </xf>
    <xf numFmtId="169" fontId="84" fillId="0" borderId="19" xfId="0" applyNumberFormat="1" applyFont="1" applyFill="1" applyBorder="1" applyAlignment="1" applyProtection="1">
      <alignment horizontal="center" vertical="center"/>
      <protection/>
    </xf>
    <xf numFmtId="0" fontId="28" fillId="17" borderId="0" xfId="75" applyNumberFormat="1" applyFont="1" applyFill="1" applyBorder="1" applyAlignment="1" applyProtection="1">
      <alignment horizontal="center" vertical="center" wrapText="1"/>
      <protection/>
    </xf>
    <xf numFmtId="0" fontId="28" fillId="19" borderId="16" xfId="73" applyFont="1" applyFill="1" applyBorder="1" applyAlignment="1" applyProtection="1">
      <alignment horizontal="center" vertical="center" wrapText="1"/>
      <protection/>
    </xf>
    <xf numFmtId="0" fontId="22" fillId="43" borderId="20" xfId="73" applyFont="1" applyFill="1" applyBorder="1" applyAlignment="1" applyProtection="1">
      <alignment horizontal="center" vertical="center" wrapText="1"/>
      <protection/>
    </xf>
    <xf numFmtId="1" fontId="81" fillId="43" borderId="10" xfId="0" applyNumberFormat="1" applyFont="1" applyFill="1" applyBorder="1" applyAlignment="1" applyProtection="1">
      <alignment horizontal="center" vertical="center" wrapText="1"/>
      <protection/>
    </xf>
    <xf numFmtId="0" fontId="22" fillId="43" borderId="0" xfId="73" applyFont="1" applyFill="1" applyBorder="1" applyAlignment="1" applyProtection="1">
      <alignment horizontal="center" vertical="center" wrapText="1"/>
      <protection/>
    </xf>
    <xf numFmtId="1" fontId="0" fillId="42" borderId="10" xfId="0" applyNumberFormat="1" applyFill="1" applyBorder="1" applyAlignment="1" applyProtection="1">
      <alignment horizontal="center" vertical="center"/>
      <protection/>
    </xf>
    <xf numFmtId="0" fontId="90" fillId="42" borderId="10" xfId="75" applyNumberFormat="1" applyFont="1" applyFill="1" applyBorder="1" applyAlignment="1" applyProtection="1">
      <alignment horizontal="center" vertical="center" wrapText="1"/>
      <protection/>
    </xf>
    <xf numFmtId="169" fontId="84" fillId="42" borderId="10" xfId="0" applyNumberFormat="1" applyFont="1" applyFill="1" applyBorder="1" applyAlignment="1" applyProtection="1">
      <alignment horizontal="center" vertical="center"/>
      <protection locked="0"/>
    </xf>
    <xf numFmtId="0" fontId="22" fillId="47" borderId="10" xfId="0" applyFont="1" applyFill="1" applyBorder="1" applyAlignment="1">
      <alignment horizontal="center" vertical="center" wrapText="1"/>
    </xf>
    <xf numFmtId="0" fontId="22" fillId="42" borderId="10" xfId="73" applyNumberFormat="1" applyFont="1" applyFill="1" applyBorder="1" applyAlignment="1">
      <alignment horizontal="left" vertical="top" wrapText="1"/>
      <protection/>
    </xf>
    <xf numFmtId="0" fontId="28" fillId="42" borderId="16" xfId="73" applyFont="1" applyFill="1" applyBorder="1" applyAlignment="1" applyProtection="1">
      <alignment horizontal="center" vertical="center" wrapText="1"/>
      <protection/>
    </xf>
    <xf numFmtId="0" fontId="91" fillId="42" borderId="10" xfId="0" applyFont="1" applyFill="1" applyBorder="1" applyAlignment="1" applyProtection="1">
      <alignment horizontal="left" vertical="top" wrapText="1"/>
      <protection/>
    </xf>
    <xf numFmtId="0" fontId="22" fillId="42" borderId="10" xfId="0" applyFont="1" applyFill="1" applyBorder="1" applyAlignment="1">
      <alignment horizontal="left" vertical="top" wrapText="1"/>
    </xf>
    <xf numFmtId="0" fontId="0" fillId="0" borderId="10" xfId="0" applyBorder="1" applyAlignment="1" applyProtection="1">
      <alignment/>
      <protection/>
    </xf>
    <xf numFmtId="169" fontId="0" fillId="0" borderId="10" xfId="0" applyNumberFormat="1" applyBorder="1" applyAlignment="1" applyProtection="1">
      <alignment/>
      <protection/>
    </xf>
    <xf numFmtId="1" fontId="0" fillId="0" borderId="10" xfId="0" applyNumberFormat="1" applyBorder="1" applyAlignment="1" applyProtection="1">
      <alignment/>
      <protection/>
    </xf>
    <xf numFmtId="0" fontId="22" fillId="42" borderId="10" xfId="0" applyFont="1" applyFill="1" applyBorder="1" applyAlignment="1" applyProtection="1">
      <alignment horizontal="left" vertical="top" wrapText="1"/>
      <protection/>
    </xf>
    <xf numFmtId="0" fontId="22" fillId="42" borderId="10" xfId="0" applyFont="1" applyFill="1" applyBorder="1" applyAlignment="1" applyProtection="1">
      <alignment horizontal="left" vertical="top" wrapText="1"/>
      <protection/>
    </xf>
    <xf numFmtId="0" fontId="91" fillId="42" borderId="10" xfId="0" applyFont="1" applyFill="1" applyBorder="1" applyAlignment="1" applyProtection="1">
      <alignment horizontal="center" vertical="center"/>
      <protection locked="0"/>
    </xf>
    <xf numFmtId="0" fontId="84" fillId="42" borderId="10" xfId="0" applyNumberFormat="1" applyFont="1" applyFill="1" applyBorder="1" applyAlignment="1" applyProtection="1">
      <alignment horizontal="center" vertical="center"/>
      <protection/>
    </xf>
    <xf numFmtId="169" fontId="2" fillId="42" borderId="10" xfId="76" applyNumberFormat="1" applyFont="1" applyFill="1" applyBorder="1" applyAlignment="1" applyProtection="1">
      <alignment horizontal="center" vertical="center" wrapText="1"/>
      <protection/>
    </xf>
    <xf numFmtId="0" fontId="28" fillId="42" borderId="10" xfId="0" applyNumberFormat="1" applyFont="1" applyFill="1" applyBorder="1" applyAlignment="1" applyProtection="1">
      <alignment horizontal="center" vertical="center" wrapText="1"/>
      <protection locked="0"/>
    </xf>
    <xf numFmtId="1" fontId="92" fillId="42" borderId="10" xfId="0" applyNumberFormat="1" applyFont="1" applyFill="1" applyBorder="1" applyAlignment="1" applyProtection="1">
      <alignment horizontal="center" vertical="center"/>
      <protection locked="0"/>
    </xf>
    <xf numFmtId="0" fontId="92" fillId="42" borderId="10" xfId="0" applyFont="1" applyFill="1" applyBorder="1" applyAlignment="1" applyProtection="1">
      <alignment horizontal="center" vertical="center"/>
      <protection locked="0"/>
    </xf>
    <xf numFmtId="2" fontId="92" fillId="42" borderId="10" xfId="0" applyNumberFormat="1" applyFont="1" applyFill="1" applyBorder="1" applyAlignment="1" applyProtection="1">
      <alignment horizontal="center" vertical="center"/>
      <protection locked="0"/>
    </xf>
    <xf numFmtId="169" fontId="92" fillId="42" borderId="10" xfId="0" applyNumberFormat="1" applyFont="1" applyFill="1" applyBorder="1" applyAlignment="1" applyProtection="1">
      <alignment horizontal="center" vertical="center"/>
      <protection locked="0"/>
    </xf>
    <xf numFmtId="164" fontId="28" fillId="42" borderId="10" xfId="44" applyNumberFormat="1" applyFont="1" applyFill="1" applyBorder="1" applyAlignment="1">
      <alignment horizontal="center" vertical="center" wrapText="1"/>
    </xf>
    <xf numFmtId="169" fontId="92" fillId="42" borderId="10" xfId="0" applyNumberFormat="1" applyFont="1" applyFill="1" applyBorder="1" applyAlignment="1" applyProtection="1">
      <alignment horizontal="center" vertical="center"/>
      <protection/>
    </xf>
    <xf numFmtId="0" fontId="92" fillId="42" borderId="10" xfId="0" applyNumberFormat="1" applyFont="1" applyFill="1" applyBorder="1" applyAlignment="1" applyProtection="1">
      <alignment horizontal="center" vertical="center"/>
      <protection/>
    </xf>
    <xf numFmtId="1" fontId="92" fillId="0" borderId="10" xfId="0" applyNumberFormat="1" applyFont="1" applyBorder="1" applyAlignment="1" applyProtection="1">
      <alignment horizontal="center" vertical="center"/>
      <protection/>
    </xf>
    <xf numFmtId="169" fontId="92" fillId="0" borderId="10" xfId="0" applyNumberFormat="1" applyFont="1" applyBorder="1" applyAlignment="1" applyProtection="1">
      <alignment horizontal="center" vertical="center"/>
      <protection/>
    </xf>
    <xf numFmtId="167" fontId="92" fillId="0" borderId="10" xfId="0" applyNumberFormat="1" applyFont="1" applyBorder="1" applyAlignment="1" applyProtection="1">
      <alignment horizontal="center" vertical="center"/>
      <protection/>
    </xf>
    <xf numFmtId="164" fontId="28" fillId="0" borderId="21" xfId="44" applyNumberFormat="1" applyFont="1" applyBorder="1" applyAlignment="1">
      <alignment horizontal="center" vertical="center" wrapText="1"/>
    </xf>
    <xf numFmtId="1" fontId="2" fillId="44" borderId="0" xfId="76" applyNumberFormat="1" applyFont="1" applyFill="1" applyBorder="1" applyAlignment="1" applyProtection="1">
      <alignment horizontal="center" vertical="center" wrapText="1"/>
      <protection/>
    </xf>
    <xf numFmtId="1" fontId="84" fillId="42" borderId="10" xfId="0" applyNumberFormat="1" applyFont="1" applyFill="1" applyBorder="1" applyAlignment="1" applyProtection="1">
      <alignment horizontal="center" vertical="center"/>
      <protection/>
    </xf>
    <xf numFmtId="1" fontId="2" fillId="42" borderId="10" xfId="76" applyNumberFormat="1" applyFont="1" applyFill="1" applyBorder="1" applyAlignment="1" applyProtection="1">
      <alignment horizontal="center" vertical="center" wrapText="1"/>
      <protection/>
    </xf>
    <xf numFmtId="0" fontId="2" fillId="44" borderId="22" xfId="76" applyNumberFormat="1" applyFont="1" applyFill="1" applyBorder="1" applyAlignment="1" applyProtection="1">
      <alignment horizontal="center" vertical="center" wrapText="1"/>
      <protection/>
    </xf>
    <xf numFmtId="169" fontId="92" fillId="0" borderId="10" xfId="0" applyNumberFormat="1" applyFont="1" applyFill="1" applyBorder="1" applyAlignment="1" applyProtection="1">
      <alignment horizontal="center" vertical="center"/>
      <protection/>
    </xf>
    <xf numFmtId="1" fontId="83" fillId="0" borderId="10" xfId="0" applyNumberFormat="1" applyFont="1" applyFill="1" applyBorder="1" applyAlignment="1" applyProtection="1">
      <alignment horizontal="center" vertical="center"/>
      <protection locked="0"/>
    </xf>
    <xf numFmtId="1" fontId="92" fillId="0" borderId="10" xfId="0" applyNumberFormat="1" applyFont="1" applyFill="1" applyBorder="1" applyAlignment="1" applyProtection="1">
      <alignment horizontal="center" vertical="center"/>
      <protection locked="0"/>
    </xf>
    <xf numFmtId="1" fontId="92" fillId="0" borderId="10" xfId="0" applyNumberFormat="1" applyFont="1" applyBorder="1" applyAlignment="1" applyProtection="1">
      <alignment horizontal="center" vertical="center"/>
      <protection locked="0"/>
    </xf>
    <xf numFmtId="0" fontId="28" fillId="0" borderId="10" xfId="0" applyNumberFormat="1" applyFont="1" applyFill="1" applyBorder="1" applyAlignment="1" applyProtection="1">
      <alignment horizontal="center" vertical="center" wrapText="1"/>
      <protection locked="0"/>
    </xf>
    <xf numFmtId="0" fontId="92" fillId="0" borderId="10" xfId="0" applyFont="1" applyFill="1" applyBorder="1" applyAlignment="1" applyProtection="1">
      <alignment horizontal="center" vertical="center" wrapText="1"/>
      <protection locked="0"/>
    </xf>
    <xf numFmtId="0" fontId="92" fillId="0" borderId="10" xfId="0" applyFont="1" applyFill="1" applyBorder="1" applyAlignment="1" applyProtection="1">
      <alignment horizontal="center" vertical="center"/>
      <protection locked="0"/>
    </xf>
    <xf numFmtId="0" fontId="92" fillId="0" borderId="10" xfId="0" applyFont="1" applyBorder="1" applyAlignment="1" applyProtection="1">
      <alignment horizontal="center" vertical="center"/>
      <protection locked="0"/>
    </xf>
    <xf numFmtId="0" fontId="82" fillId="43" borderId="10" xfId="0" applyFont="1" applyFill="1" applyBorder="1" applyAlignment="1" applyProtection="1">
      <alignment horizontal="center" vertical="center" wrapText="1"/>
      <protection locked="0"/>
    </xf>
    <xf numFmtId="169" fontId="18" fillId="43" borderId="10" xfId="0" applyNumberFormat="1" applyFont="1" applyFill="1" applyBorder="1" applyAlignment="1" applyProtection="1">
      <alignment horizontal="center" vertical="center" wrapText="1"/>
      <protection locked="0"/>
    </xf>
    <xf numFmtId="169" fontId="2" fillId="44" borderId="10" xfId="76" applyNumberFormat="1" applyFont="1" applyFill="1" applyBorder="1" applyAlignment="1" applyProtection="1">
      <alignment horizontal="center" vertical="center" wrapText="1"/>
      <protection locked="0"/>
    </xf>
    <xf numFmtId="0" fontId="92" fillId="0" borderId="10" xfId="0" applyFont="1" applyBorder="1" applyAlignment="1" applyProtection="1">
      <alignment/>
      <protection locked="0"/>
    </xf>
    <xf numFmtId="169" fontId="18" fillId="43" borderId="19" xfId="0" applyNumberFormat="1" applyFont="1" applyFill="1" applyBorder="1" applyAlignment="1" applyProtection="1">
      <alignment horizontal="center" vertical="center" wrapText="1"/>
      <protection locked="0"/>
    </xf>
    <xf numFmtId="0" fontId="31" fillId="43" borderId="19" xfId="73" applyFont="1" applyFill="1" applyBorder="1" applyAlignment="1" applyProtection="1">
      <alignment horizontal="center" vertical="center"/>
      <protection locked="0"/>
    </xf>
    <xf numFmtId="0" fontId="30" fillId="42" borderId="0" xfId="73" applyFont="1" applyFill="1" applyBorder="1" applyAlignment="1" applyProtection="1">
      <alignment horizontal="center" vertical="center"/>
      <protection locked="0"/>
    </xf>
    <xf numFmtId="169" fontId="84" fillId="0" borderId="19" xfId="0" applyNumberFormat="1" applyFont="1" applyFill="1" applyBorder="1" applyAlignment="1" applyProtection="1">
      <alignment horizontal="center" vertical="center"/>
      <protection locked="0"/>
    </xf>
    <xf numFmtId="2" fontId="92" fillId="0" borderId="10" xfId="0" applyNumberFormat="1" applyFont="1" applyBorder="1" applyAlignment="1" applyProtection="1">
      <alignment horizontal="center" vertical="center"/>
      <protection locked="0"/>
    </xf>
    <xf numFmtId="169" fontId="92" fillId="0" borderId="10" xfId="0" applyNumberFormat="1" applyFont="1" applyBorder="1" applyAlignment="1" applyProtection="1">
      <alignment horizontal="center" vertical="center"/>
      <protection locked="0"/>
    </xf>
    <xf numFmtId="0" fontId="84" fillId="42" borderId="10" xfId="0" applyNumberFormat="1" applyFont="1" applyFill="1" applyBorder="1" applyAlignment="1" applyProtection="1">
      <alignment horizontal="center" vertical="center"/>
      <protection locked="0"/>
    </xf>
    <xf numFmtId="0" fontId="92" fillId="0" borderId="10" xfId="0" applyNumberFormat="1" applyFont="1" applyBorder="1" applyAlignment="1" applyProtection="1">
      <alignment horizontal="center" vertical="center"/>
      <protection locked="0"/>
    </xf>
    <xf numFmtId="0" fontId="91" fillId="42" borderId="10" xfId="0" applyFont="1" applyFill="1" applyBorder="1" applyAlignment="1" applyProtection="1">
      <alignment horizontal="center" vertical="center"/>
      <protection/>
    </xf>
    <xf numFmtId="0" fontId="0" fillId="42" borderId="0" xfId="0" applyFill="1" applyAlignment="1" applyProtection="1">
      <alignment wrapText="1"/>
      <protection/>
    </xf>
    <xf numFmtId="0" fontId="0" fillId="42" borderId="0" xfId="0" applyFill="1" applyAlignment="1" applyProtection="1">
      <alignment/>
      <protection/>
    </xf>
    <xf numFmtId="0" fontId="93" fillId="42" borderId="0" xfId="0" applyFont="1" applyFill="1" applyAlignment="1" applyProtection="1">
      <alignment wrapText="1"/>
      <protection/>
    </xf>
    <xf numFmtId="169" fontId="93" fillId="42" borderId="0" xfId="49" applyNumberFormat="1" applyFont="1" applyFill="1" applyAlignment="1" applyProtection="1">
      <alignment/>
      <protection/>
    </xf>
    <xf numFmtId="1" fontId="0" fillId="42" borderId="0" xfId="0" applyNumberFormat="1" applyFill="1" applyAlignment="1" applyProtection="1">
      <alignment/>
      <protection/>
    </xf>
    <xf numFmtId="2" fontId="0" fillId="42" borderId="0" xfId="0" applyNumberFormat="1" applyFill="1" applyAlignment="1" applyProtection="1">
      <alignment/>
      <protection/>
    </xf>
    <xf numFmtId="169" fontId="0" fillId="42" borderId="0" xfId="0" applyNumberFormat="1" applyFill="1" applyAlignment="1" applyProtection="1">
      <alignment/>
      <protection/>
    </xf>
    <xf numFmtId="167" fontId="0" fillId="42" borderId="0" xfId="0" applyNumberFormat="1" applyFill="1" applyAlignment="1" applyProtection="1">
      <alignment/>
      <protection/>
    </xf>
    <xf numFmtId="0" fontId="0" fillId="42" borderId="0" xfId="0" applyNumberFormat="1" applyFill="1" applyAlignment="1" applyProtection="1">
      <alignment/>
      <protection/>
    </xf>
    <xf numFmtId="0" fontId="0" fillId="42" borderId="0" xfId="0" applyFill="1" applyAlignment="1" applyProtection="1">
      <alignment/>
      <protection locked="0"/>
    </xf>
    <xf numFmtId="1" fontId="0" fillId="42" borderId="0" xfId="0" applyNumberFormat="1" applyFill="1" applyAlignment="1" applyProtection="1">
      <alignment/>
      <protection locked="0"/>
    </xf>
    <xf numFmtId="2" fontId="0" fillId="42" borderId="0" xfId="0" applyNumberFormat="1" applyFill="1" applyAlignment="1" applyProtection="1">
      <alignment/>
      <protection locked="0"/>
    </xf>
    <xf numFmtId="169" fontId="0" fillId="42" borderId="0" xfId="0" applyNumberFormat="1" applyFill="1" applyAlignment="1" applyProtection="1">
      <alignment/>
      <protection locked="0"/>
    </xf>
    <xf numFmtId="0" fontId="83" fillId="42" borderId="0" xfId="0" applyFont="1" applyFill="1" applyAlignment="1" applyProtection="1">
      <alignment wrapText="1"/>
      <protection/>
    </xf>
    <xf numFmtId="44" fontId="83" fillId="42" borderId="0" xfId="49" applyFont="1" applyFill="1" applyAlignment="1" applyProtection="1">
      <alignment/>
      <protection/>
    </xf>
    <xf numFmtId="0" fontId="83" fillId="42" borderId="0" xfId="0" applyFont="1" applyFill="1" applyAlignment="1" applyProtection="1">
      <alignment/>
      <protection/>
    </xf>
    <xf numFmtId="0" fontId="22" fillId="18" borderId="19" xfId="73" applyFont="1" applyFill="1" applyBorder="1" applyAlignment="1" applyProtection="1">
      <alignment horizontal="center" vertical="center" wrapText="1"/>
      <protection/>
    </xf>
    <xf numFmtId="0" fontId="22" fillId="18" borderId="23" xfId="73" applyFont="1" applyFill="1" applyBorder="1" applyAlignment="1" applyProtection="1">
      <alignment horizontal="center" vertical="center" wrapText="1"/>
      <protection/>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4" xfId="48"/>
    <cellStyle name="Currency" xfId="49"/>
    <cellStyle name="Currency [0]" xfId="50"/>
    <cellStyle name="Currency 2" xfId="51"/>
    <cellStyle name="Currency 2 2" xfId="52"/>
    <cellStyle name="Currency 2 3" xfId="53"/>
    <cellStyle name="Currency 3" xfId="54"/>
    <cellStyle name="Currency 4" xfId="55"/>
    <cellStyle name="Currency 5"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 2" xfId="68"/>
    <cellStyle name="Normal 2 2" xfId="69"/>
    <cellStyle name="Normal 2 3" xfId="70"/>
    <cellStyle name="Normal 2 4" xfId="71"/>
    <cellStyle name="Normal 3" xfId="72"/>
    <cellStyle name="Normal 4" xfId="73"/>
    <cellStyle name="Normal 4 2" xfId="74"/>
    <cellStyle name="Normal_Sheet1" xfId="75"/>
    <cellStyle name="Normal_Sheet1_1" xfId="76"/>
    <cellStyle name="Note" xfId="77"/>
    <cellStyle name="Output" xfId="78"/>
    <cellStyle name="Percent" xfId="79"/>
    <cellStyle name="Title" xfId="80"/>
    <cellStyle name="Total" xfId="81"/>
    <cellStyle name="Warning Text" xfId="8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2" tint="-0.7499799728393555"/>
  </sheetPr>
  <dimension ref="A1:IV72"/>
  <sheetViews>
    <sheetView zoomScale="70" zoomScaleNormal="70" zoomScalePageLayoutView="0" workbookViewId="0" topLeftCell="A1">
      <selection activeCell="A1" sqref="A1"/>
    </sheetView>
  </sheetViews>
  <sheetFormatPr defaultColWidth="15.7109375" defaultRowHeight="15"/>
  <cols>
    <col min="1" max="1" width="9.140625" style="0" customWidth="1"/>
    <col min="2" max="2" width="11.8515625" style="0" customWidth="1"/>
    <col min="3" max="3" width="12.421875" style="0" customWidth="1"/>
    <col min="4" max="6" width="31.8515625" style="0" customWidth="1"/>
    <col min="7" max="7" width="9.57421875" style="0" customWidth="1"/>
    <col min="8" max="8" width="19.00390625" style="0" customWidth="1"/>
    <col min="9" max="9" width="14.421875" style="0" customWidth="1"/>
    <col min="10" max="10" width="19.00390625" style="0" customWidth="1"/>
    <col min="11" max="11" width="14.140625" style="0" customWidth="1"/>
    <col min="12" max="12" width="18.7109375" style="0" customWidth="1"/>
    <col min="13" max="13" width="14.140625" style="0" customWidth="1"/>
    <col min="14" max="14" width="13.8515625" style="0" customWidth="1"/>
    <col min="15" max="17" width="18.8515625" style="0" customWidth="1"/>
    <col min="18" max="18" width="9.57421875" style="0" customWidth="1"/>
    <col min="19" max="19" width="19.00390625" style="0" customWidth="1"/>
    <col min="20" max="20" width="14.421875" style="0" customWidth="1"/>
    <col min="21" max="21" width="19.00390625" style="0" customWidth="1"/>
    <col min="22" max="22" width="14.140625" style="0" customWidth="1"/>
    <col min="23" max="23" width="18.7109375" style="0" customWidth="1"/>
    <col min="24" max="24" width="14.140625" style="0" customWidth="1"/>
    <col min="25" max="25" width="13.8515625" style="0" customWidth="1"/>
    <col min="26" max="28" width="18.28125" style="0" customWidth="1"/>
    <col min="29" max="29" width="9.57421875" style="0" customWidth="1"/>
    <col min="30" max="30" width="19.00390625" style="0" customWidth="1"/>
    <col min="31" max="31" width="14.421875" style="0" customWidth="1"/>
    <col min="32" max="32" width="19.00390625" style="0" customWidth="1"/>
    <col min="33" max="33" width="14.140625" style="0" customWidth="1"/>
    <col min="34" max="34" width="18.7109375" style="0" customWidth="1"/>
    <col min="35" max="35" width="14.140625" style="0" customWidth="1"/>
    <col min="36" max="36" width="13.8515625" style="0" customWidth="1"/>
    <col min="37" max="39" width="19.00390625" style="0" customWidth="1"/>
    <col min="40" max="40" width="14.8515625" style="0" customWidth="1"/>
    <col min="41" max="41" width="19.00390625" style="0" customWidth="1"/>
    <col min="42" max="42" width="14.421875" style="0" customWidth="1"/>
    <col min="43" max="43" width="19.00390625" style="0" customWidth="1"/>
    <col min="44" max="44" width="14.140625" style="0" customWidth="1"/>
    <col min="45" max="45" width="18.7109375" style="0" customWidth="1"/>
    <col min="46" max="46" width="14.140625" style="0" customWidth="1"/>
    <col min="47" max="47" width="13.8515625" style="0" customWidth="1"/>
    <col min="48" max="50" width="26.00390625" style="0" customWidth="1"/>
    <col min="51" max="51" width="17.421875" style="0" customWidth="1"/>
    <col min="52" max="52" width="19.00390625" style="0" customWidth="1"/>
    <col min="53" max="53" width="14.421875" style="0" customWidth="1"/>
    <col min="54" max="54" width="19.00390625" style="0" customWidth="1"/>
    <col min="55" max="55" width="14.140625" style="0" customWidth="1"/>
    <col min="56" max="56" width="18.7109375" style="0" customWidth="1"/>
    <col min="57" max="57" width="14.140625" style="0" customWidth="1"/>
    <col min="58" max="58" width="13.8515625" style="0" customWidth="1"/>
    <col min="59" max="61" width="16.28125" style="0" customWidth="1"/>
    <col min="62" max="62" width="9.57421875" style="0" customWidth="1"/>
    <col min="63" max="63" width="19.00390625" style="0" customWidth="1"/>
    <col min="64" max="64" width="14.421875" style="0" customWidth="1"/>
    <col min="65" max="65" width="19.00390625" style="0" customWidth="1"/>
    <col min="66" max="66" width="14.140625" style="0" customWidth="1"/>
    <col min="67" max="67" width="18.7109375" style="0" customWidth="1"/>
    <col min="68" max="68" width="14.140625" style="0" customWidth="1"/>
    <col min="69" max="69" width="13.8515625" style="0" customWidth="1"/>
    <col min="70" max="72" width="9.28125" style="0" customWidth="1"/>
    <col min="73" max="73" width="12.57421875" style="0" customWidth="1"/>
    <col min="74" max="74" width="19.00390625" style="0" customWidth="1"/>
    <col min="75" max="75" width="14.421875" style="0" customWidth="1"/>
    <col min="76" max="76" width="19.00390625" style="0" customWidth="1"/>
    <col min="77" max="77" width="14.140625" style="0" customWidth="1"/>
    <col min="78" max="78" width="18.7109375" style="0" customWidth="1"/>
    <col min="79" max="79" width="14.140625" style="0" customWidth="1"/>
    <col min="80" max="80" width="13.8515625" style="0" customWidth="1"/>
    <col min="81" max="83" width="16.140625" style="0" customWidth="1"/>
    <col min="84" max="84" width="13.8515625" style="0" customWidth="1"/>
    <col min="85" max="85" width="19.00390625" style="0" customWidth="1"/>
    <col min="86" max="86" width="14.421875" style="0" customWidth="1"/>
    <col min="87" max="87" width="19.00390625" style="0" customWidth="1"/>
    <col min="88" max="88" width="14.140625" style="0" customWidth="1"/>
    <col min="89" max="89" width="18.7109375" style="0" customWidth="1"/>
    <col min="90" max="90" width="14.140625" style="0" customWidth="1"/>
    <col min="91" max="91" width="12.28125" style="0" customWidth="1"/>
    <col min="92" max="94" width="26.421875" style="0" customWidth="1"/>
    <col min="95" max="95" width="13.57421875" style="0" customWidth="1"/>
    <col min="96" max="96" width="19.00390625" style="0" customWidth="1"/>
    <col min="97" max="97" width="14.421875" style="0" customWidth="1"/>
    <col min="98" max="98" width="19.00390625" style="0" customWidth="1"/>
    <col min="99" max="99" width="14.140625" style="0" customWidth="1"/>
    <col min="100" max="100" width="18.7109375" style="0" customWidth="1"/>
    <col min="101" max="101" width="14.140625" style="0" customWidth="1"/>
    <col min="102" max="102" width="13.8515625" style="0" customWidth="1"/>
    <col min="103" max="105" width="11.421875" style="0" customWidth="1"/>
    <col min="106" max="106" width="9.57421875" style="0" customWidth="1"/>
    <col min="107" max="107" width="19.00390625" style="0" customWidth="1"/>
    <col min="108" max="108" width="14.421875" style="0" customWidth="1"/>
    <col min="109" max="109" width="19.00390625" style="0" customWidth="1"/>
    <col min="110" max="110" width="14.140625" style="0" customWidth="1"/>
    <col min="111" max="111" width="18.7109375" style="0" customWidth="1"/>
    <col min="112" max="112" width="16.57421875" style="0" customWidth="1"/>
    <col min="113" max="113" width="13.8515625" style="0" customWidth="1"/>
    <col min="114" max="116" width="11.28125" style="0" customWidth="1"/>
    <col min="117" max="117" width="16.28125" style="0" customWidth="1"/>
    <col min="118" max="118" width="19.00390625" style="0" customWidth="1"/>
    <col min="119" max="119" width="14.421875" style="0" customWidth="1"/>
    <col min="120" max="120" width="19.00390625" style="0" customWidth="1"/>
    <col min="121" max="121" width="15.8515625" style="0" customWidth="1"/>
    <col min="122" max="122" width="18.7109375" style="0" customWidth="1"/>
    <col min="123" max="123" width="14.140625" style="0" customWidth="1"/>
    <col min="124" max="124" width="13.8515625" style="0" customWidth="1"/>
    <col min="125" max="127" width="19.8515625" style="0" customWidth="1"/>
    <col min="128" max="128" width="13.57421875" style="0" customWidth="1"/>
    <col min="129" max="129" width="22.7109375" style="0" customWidth="1"/>
    <col min="130" max="130" width="14.421875" style="0" customWidth="1"/>
    <col min="131" max="131" width="19.00390625" style="0" customWidth="1"/>
    <col min="132" max="132" width="14.140625" style="0" customWidth="1"/>
    <col min="133" max="133" width="18.7109375" style="0" customWidth="1"/>
    <col min="134" max="134" width="14.140625" style="0" customWidth="1"/>
    <col min="135" max="135" width="13.8515625" style="0" customWidth="1"/>
    <col min="136" max="138" width="16.140625" style="0" customWidth="1"/>
    <col min="139" max="139" width="9.57421875" style="0" customWidth="1"/>
    <col min="140" max="140" width="19.00390625" style="0" customWidth="1"/>
    <col min="141" max="141" width="14.421875" style="0" customWidth="1"/>
    <col min="142" max="142" width="19.00390625" style="0" customWidth="1"/>
    <col min="143" max="143" width="14.140625" style="0" customWidth="1"/>
    <col min="144" max="144" width="18.7109375" style="0" customWidth="1"/>
    <col min="145" max="145" width="14.140625" style="0" customWidth="1"/>
    <col min="146" max="146" width="13.8515625" style="0" customWidth="1"/>
    <col min="147" max="149" width="12.8515625" style="0" customWidth="1"/>
    <col min="150" max="157" width="15.7109375" style="0" customWidth="1"/>
    <col min="158" max="160" width="19.8515625" style="0" customWidth="1"/>
    <col min="161" max="168" width="15.7109375" style="0" customWidth="1"/>
    <col min="169" max="171" width="21.421875" style="0" customWidth="1"/>
    <col min="172" max="201" width="15.7109375" style="0" customWidth="1"/>
    <col min="202" max="204" width="19.8515625" style="0" customWidth="1"/>
  </cols>
  <sheetData>
    <row r="1" spans="1:256" ht="15.75" thickBot="1">
      <c r="A1" s="7" t="s">
        <v>142</v>
      </c>
      <c r="B1" s="7" t="s">
        <v>139</v>
      </c>
      <c r="C1" s="7" t="s">
        <v>143</v>
      </c>
      <c r="D1" s="7" t="s">
        <v>140</v>
      </c>
      <c r="E1" s="7" t="s">
        <v>144</v>
      </c>
      <c r="F1" s="7" t="s">
        <v>145</v>
      </c>
      <c r="G1" s="8" t="s">
        <v>132</v>
      </c>
      <c r="H1" s="6" t="s">
        <v>134</v>
      </c>
      <c r="I1" s="6" t="s">
        <v>136</v>
      </c>
      <c r="J1" s="6" t="s">
        <v>133</v>
      </c>
      <c r="K1" s="6" t="s">
        <v>135</v>
      </c>
      <c r="L1" s="6" t="s">
        <v>137</v>
      </c>
      <c r="M1" s="6" t="s">
        <v>150</v>
      </c>
      <c r="N1" s="6" t="s">
        <v>146</v>
      </c>
      <c r="O1" s="9" t="s">
        <v>138</v>
      </c>
      <c r="P1" s="7" t="s">
        <v>144</v>
      </c>
      <c r="Q1" s="7" t="s">
        <v>145</v>
      </c>
      <c r="R1" s="8" t="s">
        <v>132</v>
      </c>
      <c r="S1" s="6" t="s">
        <v>134</v>
      </c>
      <c r="T1" s="6" t="s">
        <v>136</v>
      </c>
      <c r="U1" s="6" t="s">
        <v>133</v>
      </c>
      <c r="V1" s="6" t="s">
        <v>135</v>
      </c>
      <c r="W1" s="6" t="s">
        <v>137</v>
      </c>
      <c r="X1" s="6" t="s">
        <v>150</v>
      </c>
      <c r="Y1" s="6" t="s">
        <v>146</v>
      </c>
      <c r="Z1" s="9" t="s">
        <v>138</v>
      </c>
      <c r="AA1" s="7" t="s">
        <v>144</v>
      </c>
      <c r="AB1" s="7" t="s">
        <v>145</v>
      </c>
      <c r="AC1" s="8" t="s">
        <v>132</v>
      </c>
      <c r="AD1" s="6" t="s">
        <v>134</v>
      </c>
      <c r="AE1" s="6" t="s">
        <v>136</v>
      </c>
      <c r="AF1" s="6" t="s">
        <v>133</v>
      </c>
      <c r="AG1" s="6" t="s">
        <v>135</v>
      </c>
      <c r="AH1" s="6" t="s">
        <v>137</v>
      </c>
      <c r="AI1" s="6" t="s">
        <v>150</v>
      </c>
      <c r="AJ1" s="6" t="s">
        <v>146</v>
      </c>
      <c r="AK1" s="9" t="s">
        <v>138</v>
      </c>
      <c r="AL1" s="7" t="s">
        <v>144</v>
      </c>
      <c r="AM1" s="7" t="s">
        <v>145</v>
      </c>
      <c r="AN1" s="8" t="s">
        <v>132</v>
      </c>
      <c r="AO1" s="6" t="s">
        <v>134</v>
      </c>
      <c r="AP1" s="6" t="s">
        <v>136</v>
      </c>
      <c r="AQ1" s="6" t="s">
        <v>133</v>
      </c>
      <c r="AR1" s="6" t="s">
        <v>135</v>
      </c>
      <c r="AS1" s="6" t="s">
        <v>137</v>
      </c>
      <c r="AT1" s="6" t="s">
        <v>150</v>
      </c>
      <c r="AU1" s="6" t="s">
        <v>146</v>
      </c>
      <c r="AV1" s="9" t="s">
        <v>138</v>
      </c>
      <c r="AW1" s="7" t="s">
        <v>144</v>
      </c>
      <c r="AX1" s="7" t="s">
        <v>145</v>
      </c>
      <c r="AY1" s="8" t="s">
        <v>132</v>
      </c>
      <c r="AZ1" s="6" t="s">
        <v>134</v>
      </c>
      <c r="BA1" s="6" t="s">
        <v>136</v>
      </c>
      <c r="BB1" s="6" t="s">
        <v>133</v>
      </c>
      <c r="BC1" s="6" t="s">
        <v>135</v>
      </c>
      <c r="BD1" s="6" t="s">
        <v>137</v>
      </c>
      <c r="BE1" s="6" t="s">
        <v>150</v>
      </c>
      <c r="BF1" s="6" t="s">
        <v>146</v>
      </c>
      <c r="BG1" s="9" t="s">
        <v>138</v>
      </c>
      <c r="BH1" s="7" t="s">
        <v>144</v>
      </c>
      <c r="BI1" s="7" t="s">
        <v>145</v>
      </c>
      <c r="BJ1" s="8" t="s">
        <v>132</v>
      </c>
      <c r="BK1" s="6" t="s">
        <v>134</v>
      </c>
      <c r="BL1" s="6" t="s">
        <v>136</v>
      </c>
      <c r="BM1" s="6" t="s">
        <v>133</v>
      </c>
      <c r="BN1" s="6" t="s">
        <v>135</v>
      </c>
      <c r="BO1" s="6" t="s">
        <v>137</v>
      </c>
      <c r="BP1" s="6" t="s">
        <v>150</v>
      </c>
      <c r="BQ1" s="6" t="s">
        <v>146</v>
      </c>
      <c r="BR1" s="9" t="s">
        <v>138</v>
      </c>
      <c r="BS1" s="7" t="s">
        <v>144</v>
      </c>
      <c r="BT1" s="7" t="s">
        <v>145</v>
      </c>
      <c r="BU1" s="8" t="s">
        <v>132</v>
      </c>
      <c r="BV1" s="6" t="s">
        <v>134</v>
      </c>
      <c r="BW1" s="6" t="s">
        <v>136</v>
      </c>
      <c r="BX1" s="6" t="s">
        <v>133</v>
      </c>
      <c r="BY1" s="6" t="s">
        <v>135</v>
      </c>
      <c r="BZ1" s="6" t="s">
        <v>137</v>
      </c>
      <c r="CA1" s="6" t="s">
        <v>150</v>
      </c>
      <c r="CB1" s="6" t="s">
        <v>146</v>
      </c>
      <c r="CC1" s="9" t="s">
        <v>138</v>
      </c>
      <c r="CD1" s="7" t="s">
        <v>144</v>
      </c>
      <c r="CE1" s="7" t="s">
        <v>145</v>
      </c>
      <c r="CF1" s="8" t="s">
        <v>132</v>
      </c>
      <c r="CG1" s="6" t="s">
        <v>134</v>
      </c>
      <c r="CH1" s="6" t="s">
        <v>136</v>
      </c>
      <c r="CI1" s="6" t="s">
        <v>133</v>
      </c>
      <c r="CJ1" s="6" t="s">
        <v>135</v>
      </c>
      <c r="CK1" s="6" t="s">
        <v>137</v>
      </c>
      <c r="CL1" s="6" t="s">
        <v>150</v>
      </c>
      <c r="CM1" s="6" t="s">
        <v>146</v>
      </c>
      <c r="CN1" s="9" t="s">
        <v>138</v>
      </c>
      <c r="CO1" s="7" t="s">
        <v>144</v>
      </c>
      <c r="CP1" s="7" t="s">
        <v>145</v>
      </c>
      <c r="CQ1" s="8" t="s">
        <v>132</v>
      </c>
      <c r="CR1" s="6" t="s">
        <v>134</v>
      </c>
      <c r="CS1" s="6" t="s">
        <v>136</v>
      </c>
      <c r="CT1" s="6" t="s">
        <v>133</v>
      </c>
      <c r="CU1" s="6" t="s">
        <v>135</v>
      </c>
      <c r="CV1" s="6" t="s">
        <v>137</v>
      </c>
      <c r="CW1" s="6" t="s">
        <v>150</v>
      </c>
      <c r="CX1" s="6" t="s">
        <v>146</v>
      </c>
      <c r="CY1" s="9" t="s">
        <v>138</v>
      </c>
      <c r="CZ1" s="7" t="s">
        <v>144</v>
      </c>
      <c r="DA1" s="7" t="s">
        <v>145</v>
      </c>
      <c r="DB1" s="8" t="s">
        <v>132</v>
      </c>
      <c r="DC1" s="6" t="s">
        <v>134</v>
      </c>
      <c r="DD1" s="6" t="s">
        <v>136</v>
      </c>
      <c r="DE1" s="6" t="s">
        <v>133</v>
      </c>
      <c r="DF1" s="6" t="s">
        <v>135</v>
      </c>
      <c r="DG1" s="6" t="s">
        <v>137</v>
      </c>
      <c r="DH1" s="6" t="s">
        <v>150</v>
      </c>
      <c r="DI1" s="6" t="s">
        <v>146</v>
      </c>
      <c r="DJ1" s="9" t="s">
        <v>138</v>
      </c>
      <c r="DK1" s="7" t="s">
        <v>144</v>
      </c>
      <c r="DL1" s="7" t="s">
        <v>145</v>
      </c>
      <c r="DM1" s="8" t="s">
        <v>132</v>
      </c>
      <c r="DN1" s="6" t="s">
        <v>134</v>
      </c>
      <c r="DO1" s="6" t="s">
        <v>136</v>
      </c>
      <c r="DP1" s="6" t="s">
        <v>133</v>
      </c>
      <c r="DQ1" s="6" t="s">
        <v>135</v>
      </c>
      <c r="DR1" s="6" t="s">
        <v>137</v>
      </c>
      <c r="DS1" s="6" t="s">
        <v>150</v>
      </c>
      <c r="DT1" s="6" t="s">
        <v>146</v>
      </c>
      <c r="DU1" s="9" t="s">
        <v>138</v>
      </c>
      <c r="DV1" s="7" t="s">
        <v>144</v>
      </c>
      <c r="DW1" s="7" t="s">
        <v>145</v>
      </c>
      <c r="DX1" s="8" t="s">
        <v>132</v>
      </c>
      <c r="DY1" s="6" t="s">
        <v>134</v>
      </c>
      <c r="DZ1" s="6" t="s">
        <v>136</v>
      </c>
      <c r="EA1" s="6" t="s">
        <v>133</v>
      </c>
      <c r="EB1" s="6" t="s">
        <v>135</v>
      </c>
      <c r="EC1" s="6" t="s">
        <v>137</v>
      </c>
      <c r="ED1" s="6" t="s">
        <v>150</v>
      </c>
      <c r="EE1" s="6" t="s">
        <v>146</v>
      </c>
      <c r="EF1" s="9" t="s">
        <v>138</v>
      </c>
      <c r="EG1" s="7" t="s">
        <v>144</v>
      </c>
      <c r="EH1" s="7" t="s">
        <v>145</v>
      </c>
      <c r="EI1" s="8" t="s">
        <v>132</v>
      </c>
      <c r="EJ1" s="6" t="s">
        <v>134</v>
      </c>
      <c r="EK1" s="6" t="s">
        <v>136</v>
      </c>
      <c r="EL1" s="6" t="s">
        <v>133</v>
      </c>
      <c r="EM1" s="6" t="s">
        <v>135</v>
      </c>
      <c r="EN1" s="6" t="s">
        <v>137</v>
      </c>
      <c r="EO1" s="6" t="s">
        <v>150</v>
      </c>
      <c r="EP1" s="6" t="s">
        <v>146</v>
      </c>
      <c r="EQ1" s="9" t="s">
        <v>138</v>
      </c>
      <c r="ER1" s="7" t="s">
        <v>144</v>
      </c>
      <c r="ES1" s="7" t="s">
        <v>145</v>
      </c>
      <c r="ET1" s="8" t="s">
        <v>132</v>
      </c>
      <c r="EU1" s="6" t="s">
        <v>134</v>
      </c>
      <c r="EV1" s="6" t="s">
        <v>136</v>
      </c>
      <c r="EW1" s="6" t="s">
        <v>133</v>
      </c>
      <c r="EX1" s="6" t="s">
        <v>135</v>
      </c>
      <c r="EY1" s="6" t="s">
        <v>137</v>
      </c>
      <c r="EZ1" s="6" t="s">
        <v>150</v>
      </c>
      <c r="FA1" s="6" t="s">
        <v>146</v>
      </c>
      <c r="FB1" s="9" t="s">
        <v>138</v>
      </c>
      <c r="FC1" s="7" t="s">
        <v>144</v>
      </c>
      <c r="FD1" s="7" t="s">
        <v>145</v>
      </c>
      <c r="FE1" s="8" t="s">
        <v>132</v>
      </c>
      <c r="FF1" s="6" t="s">
        <v>134</v>
      </c>
      <c r="FG1" s="6" t="s">
        <v>136</v>
      </c>
      <c r="FH1" s="6" t="s">
        <v>133</v>
      </c>
      <c r="FI1" s="6" t="s">
        <v>135</v>
      </c>
      <c r="FJ1" s="6" t="s">
        <v>137</v>
      </c>
      <c r="FK1" s="6" t="s">
        <v>150</v>
      </c>
      <c r="FL1" s="6" t="s">
        <v>146</v>
      </c>
      <c r="FM1" s="9" t="s">
        <v>138</v>
      </c>
      <c r="FN1" s="7" t="s">
        <v>144</v>
      </c>
      <c r="FO1" s="7" t="s">
        <v>145</v>
      </c>
      <c r="FP1" s="8" t="s">
        <v>132</v>
      </c>
      <c r="FQ1" s="6" t="s">
        <v>134</v>
      </c>
      <c r="FR1" s="6" t="s">
        <v>136</v>
      </c>
      <c r="FS1" s="6" t="s">
        <v>133</v>
      </c>
      <c r="FT1" s="6" t="s">
        <v>135</v>
      </c>
      <c r="FU1" s="6" t="s">
        <v>137</v>
      </c>
      <c r="FV1" s="6" t="s">
        <v>150</v>
      </c>
      <c r="FW1" s="6" t="s">
        <v>146</v>
      </c>
      <c r="FX1" s="9" t="s">
        <v>138</v>
      </c>
      <c r="FY1" s="7" t="s">
        <v>144</v>
      </c>
      <c r="FZ1" s="7" t="s">
        <v>145</v>
      </c>
      <c r="GA1" s="8" t="s">
        <v>132</v>
      </c>
      <c r="GB1" s="6" t="s">
        <v>134</v>
      </c>
      <c r="GC1" s="6" t="s">
        <v>136</v>
      </c>
      <c r="GD1" s="6" t="s">
        <v>133</v>
      </c>
      <c r="GE1" s="6" t="s">
        <v>135</v>
      </c>
      <c r="GF1" s="6" t="s">
        <v>137</v>
      </c>
      <c r="GG1" s="6" t="s">
        <v>150</v>
      </c>
      <c r="GH1" s="6" t="s">
        <v>146</v>
      </c>
      <c r="GI1" s="9" t="s">
        <v>138</v>
      </c>
      <c r="GJ1" s="7" t="s">
        <v>144</v>
      </c>
      <c r="GK1" s="7" t="s">
        <v>145</v>
      </c>
      <c r="GL1" s="8" t="s">
        <v>132</v>
      </c>
      <c r="GM1" s="6" t="s">
        <v>134</v>
      </c>
      <c r="GN1" s="6" t="s">
        <v>136</v>
      </c>
      <c r="GO1" s="6" t="s">
        <v>133</v>
      </c>
      <c r="GP1" s="6" t="s">
        <v>135</v>
      </c>
      <c r="GQ1" s="6" t="s">
        <v>137</v>
      </c>
      <c r="GR1" s="6" t="s">
        <v>150</v>
      </c>
      <c r="GS1" s="6" t="s">
        <v>146</v>
      </c>
      <c r="GT1" s="9" t="s">
        <v>138</v>
      </c>
      <c r="GU1" s="7" t="s">
        <v>144</v>
      </c>
      <c r="GV1" s="7" t="s">
        <v>145</v>
      </c>
      <c r="GW1" s="8" t="s">
        <v>132</v>
      </c>
      <c r="GX1" s="6" t="s">
        <v>134</v>
      </c>
      <c r="GY1" s="6" t="s">
        <v>136</v>
      </c>
      <c r="GZ1" s="6" t="s">
        <v>133</v>
      </c>
      <c r="HA1" s="6" t="s">
        <v>135</v>
      </c>
      <c r="HB1" s="6" t="s">
        <v>137</v>
      </c>
      <c r="HC1" s="6" t="s">
        <v>150</v>
      </c>
      <c r="HD1" s="6" t="s">
        <v>146</v>
      </c>
      <c r="HE1" s="9" t="s">
        <v>138</v>
      </c>
      <c r="HF1" s="7" t="s">
        <v>144</v>
      </c>
      <c r="HG1" s="7" t="s">
        <v>145</v>
      </c>
      <c r="HH1" s="8" t="s">
        <v>132</v>
      </c>
      <c r="HI1" s="6" t="s">
        <v>134</v>
      </c>
      <c r="HJ1" s="6" t="s">
        <v>136</v>
      </c>
      <c r="HK1" s="6" t="s">
        <v>133</v>
      </c>
      <c r="HL1" s="6" t="s">
        <v>135</v>
      </c>
      <c r="HM1" s="6" t="s">
        <v>137</v>
      </c>
      <c r="HN1" s="6" t="s">
        <v>150</v>
      </c>
      <c r="HO1" s="6" t="s">
        <v>146</v>
      </c>
      <c r="HP1" s="9" t="s">
        <v>138</v>
      </c>
      <c r="HQ1" s="7" t="s">
        <v>144</v>
      </c>
      <c r="HR1" s="7" t="s">
        <v>145</v>
      </c>
      <c r="HS1" s="8" t="s">
        <v>132</v>
      </c>
      <c r="HT1" s="6" t="s">
        <v>134</v>
      </c>
      <c r="HU1" s="6" t="s">
        <v>136</v>
      </c>
      <c r="HV1" s="6" t="s">
        <v>133</v>
      </c>
      <c r="HW1" s="6" t="s">
        <v>135</v>
      </c>
      <c r="HX1" s="6" t="s">
        <v>137</v>
      </c>
      <c r="HY1" s="6" t="s">
        <v>150</v>
      </c>
      <c r="HZ1" s="6" t="s">
        <v>146</v>
      </c>
      <c r="IA1" s="9" t="s">
        <v>138</v>
      </c>
      <c r="IB1" s="7" t="s">
        <v>144</v>
      </c>
      <c r="IC1" s="7" t="s">
        <v>145</v>
      </c>
      <c r="ID1" s="8" t="s">
        <v>132</v>
      </c>
      <c r="IE1" s="6" t="s">
        <v>134</v>
      </c>
      <c r="IF1" s="6" t="s">
        <v>136</v>
      </c>
      <c r="IG1" s="6" t="s">
        <v>133</v>
      </c>
      <c r="IH1" s="6" t="s">
        <v>135</v>
      </c>
      <c r="II1" s="6" t="s">
        <v>137</v>
      </c>
      <c r="IJ1" s="6" t="s">
        <v>150</v>
      </c>
      <c r="IK1" s="6" t="s">
        <v>146</v>
      </c>
      <c r="IL1" s="9" t="s">
        <v>138</v>
      </c>
      <c r="IM1" s="7" t="s">
        <v>144</v>
      </c>
      <c r="IN1" s="7" t="s">
        <v>145</v>
      </c>
      <c r="IO1" s="8" t="s">
        <v>132</v>
      </c>
      <c r="IP1" s="6" t="s">
        <v>134</v>
      </c>
      <c r="IQ1" s="6" t="s">
        <v>136</v>
      </c>
      <c r="IR1" s="6" t="s">
        <v>133</v>
      </c>
      <c r="IS1" s="6" t="s">
        <v>135</v>
      </c>
      <c r="IT1" s="6" t="s">
        <v>137</v>
      </c>
      <c r="IU1" s="6" t="s">
        <v>150</v>
      </c>
      <c r="IV1" s="6" t="s">
        <v>146</v>
      </c>
    </row>
    <row r="2" spans="1:256" s="1" customFormat="1" ht="40.5" customHeight="1" thickBot="1">
      <c r="A2" s="27">
        <v>1044</v>
      </c>
      <c r="B2" s="28">
        <v>792000</v>
      </c>
      <c r="C2" s="29" t="s">
        <v>148</v>
      </c>
      <c r="D2" s="83" t="s">
        <v>582</v>
      </c>
      <c r="E2" s="55" t="s">
        <v>153</v>
      </c>
      <c r="F2" s="5" t="s">
        <v>141</v>
      </c>
      <c r="G2" s="10"/>
      <c r="H2" s="10"/>
      <c r="I2" s="10"/>
      <c r="J2" s="10"/>
      <c r="K2" s="12"/>
      <c r="L2" s="12" t="e">
        <f aca="true" t="shared" si="0" ref="L2:L33">SUM(K2/J2)</f>
        <v>#DIV/0!</v>
      </c>
      <c r="M2" s="10"/>
      <c r="N2" s="10"/>
      <c r="O2" s="10"/>
      <c r="P2" s="55" t="s">
        <v>153</v>
      </c>
      <c r="Q2" s="5" t="s">
        <v>141</v>
      </c>
      <c r="R2" s="10"/>
      <c r="S2" s="10"/>
      <c r="T2" s="10"/>
      <c r="U2" s="10"/>
      <c r="V2" s="12"/>
      <c r="W2" s="12" t="e">
        <f aca="true" t="shared" si="1" ref="W2:W33">SUM(V2/U2)</f>
        <v>#DIV/0!</v>
      </c>
      <c r="X2" s="10"/>
      <c r="Y2" s="10"/>
      <c r="Z2" s="10"/>
      <c r="AA2" s="55" t="s">
        <v>153</v>
      </c>
      <c r="AB2" s="5" t="s">
        <v>141</v>
      </c>
      <c r="AC2" s="10"/>
      <c r="AD2" s="10"/>
      <c r="AE2" s="10"/>
      <c r="AF2" s="10"/>
      <c r="AG2" s="12"/>
      <c r="AH2" s="12" t="e">
        <f aca="true" t="shared" si="2" ref="AH2:AH33">SUM(AG2/AF2)</f>
        <v>#DIV/0!</v>
      </c>
      <c r="AI2" s="10"/>
      <c r="AJ2" s="10"/>
      <c r="AK2" s="10"/>
      <c r="AL2" s="57" t="s">
        <v>160</v>
      </c>
      <c r="AM2" s="5" t="s">
        <v>141</v>
      </c>
      <c r="AN2" s="10"/>
      <c r="AO2" s="10"/>
      <c r="AP2" s="10"/>
      <c r="AQ2" s="10"/>
      <c r="AR2" s="12"/>
      <c r="AS2" s="12" t="e">
        <f aca="true" t="shared" si="3" ref="AS2:AS33">SUM(AR2/AQ2)</f>
        <v>#DIV/0!</v>
      </c>
      <c r="AT2" s="10"/>
      <c r="AU2" s="10"/>
      <c r="AV2" s="10"/>
      <c r="AW2" s="4" t="s">
        <v>278</v>
      </c>
      <c r="AX2" s="5" t="s">
        <v>279</v>
      </c>
      <c r="AY2" s="10"/>
      <c r="AZ2" s="10"/>
      <c r="BA2" s="10"/>
      <c r="BB2" s="10"/>
      <c r="BC2" s="12"/>
      <c r="BD2" s="12" t="e">
        <f aca="true" t="shared" si="4" ref="BD2:BD33">SUM(BC2/BB2)</f>
        <v>#DIV/0!</v>
      </c>
      <c r="BE2" s="10"/>
      <c r="BF2" s="10"/>
      <c r="BG2" s="10"/>
      <c r="BH2" s="63" t="s">
        <v>283</v>
      </c>
      <c r="BI2" s="5" t="s">
        <v>279</v>
      </c>
      <c r="BJ2" s="10"/>
      <c r="BK2" s="10"/>
      <c r="BL2" s="10"/>
      <c r="BM2" s="10"/>
      <c r="BN2" s="12"/>
      <c r="BO2" s="12" t="e">
        <f aca="true" t="shared" si="5" ref="BO2:BO33">SUM(BN2/BM2)</f>
        <v>#DIV/0!</v>
      </c>
      <c r="BP2" s="10"/>
      <c r="BQ2" s="10"/>
      <c r="BR2" s="10"/>
      <c r="BS2" s="63" t="s">
        <v>290</v>
      </c>
      <c r="BT2" s="5" t="s">
        <v>291</v>
      </c>
      <c r="BU2" s="10"/>
      <c r="BV2" s="10"/>
      <c r="BW2" s="10"/>
      <c r="BX2" s="10"/>
      <c r="BY2" s="12"/>
      <c r="BZ2" s="12" t="e">
        <f aca="true" t="shared" si="6" ref="BZ2:BZ33">SUM(BY2/BX2)</f>
        <v>#DIV/0!</v>
      </c>
      <c r="CA2" s="10"/>
      <c r="CB2" s="10"/>
      <c r="CC2" s="10"/>
      <c r="CD2" s="63" t="s">
        <v>329</v>
      </c>
      <c r="CE2" s="5" t="s">
        <v>328</v>
      </c>
      <c r="CF2" s="10"/>
      <c r="CG2" s="10"/>
      <c r="CH2" s="10"/>
      <c r="CI2" s="10"/>
      <c r="CJ2" s="12"/>
      <c r="CK2" s="12" t="e">
        <f aca="true" t="shared" si="7" ref="CK2:CK33">SUM(CJ2/CI2)</f>
        <v>#DIV/0!</v>
      </c>
      <c r="CL2" s="10"/>
      <c r="CM2" s="10"/>
      <c r="CN2" s="10"/>
      <c r="CO2" s="65" t="s">
        <v>435</v>
      </c>
      <c r="CP2" s="5" t="s">
        <v>436</v>
      </c>
      <c r="CQ2" s="10"/>
      <c r="CR2" s="10"/>
      <c r="CS2" s="10"/>
      <c r="CT2" s="10"/>
      <c r="CU2" s="12"/>
      <c r="CV2" s="12" t="e">
        <f aca="true" t="shared" si="8" ref="CV2:CV33">SUM(CU2/CT2)</f>
        <v>#DIV/0!</v>
      </c>
      <c r="CW2" s="10"/>
      <c r="CX2" s="10"/>
      <c r="CY2" s="10"/>
      <c r="CZ2" s="66" t="s">
        <v>441</v>
      </c>
      <c r="DA2" s="5" t="s">
        <v>442</v>
      </c>
      <c r="DB2" s="10"/>
      <c r="DC2" s="10"/>
      <c r="DD2" s="10"/>
      <c r="DE2" s="10"/>
      <c r="DF2" s="12"/>
      <c r="DG2" s="12" t="e">
        <f aca="true" t="shared" si="9" ref="DG2:DG33">SUM(DF2/DE2)</f>
        <v>#DIV/0!</v>
      </c>
      <c r="DH2" s="10"/>
      <c r="DI2" s="10"/>
      <c r="DJ2" s="10"/>
      <c r="DK2" s="66" t="s">
        <v>444</v>
      </c>
      <c r="DL2" s="5" t="s">
        <v>279</v>
      </c>
      <c r="DM2" s="10" t="s">
        <v>461</v>
      </c>
      <c r="DN2" s="10">
        <v>61119</v>
      </c>
      <c r="DO2" s="10" t="s">
        <v>462</v>
      </c>
      <c r="DP2" s="10">
        <v>1</v>
      </c>
      <c r="DQ2" s="58">
        <v>56.05</v>
      </c>
      <c r="DR2" s="58">
        <f aca="true" t="shared" si="10" ref="DR2:DR33">SUM(DQ2/DP2)</f>
        <v>56.05</v>
      </c>
      <c r="DS2" s="60">
        <v>616550</v>
      </c>
      <c r="DT2" s="86"/>
      <c r="DU2" s="10"/>
      <c r="DV2" s="65" t="s">
        <v>511</v>
      </c>
      <c r="DW2" s="5" t="s">
        <v>512</v>
      </c>
      <c r="DX2" s="10"/>
      <c r="DY2" s="10"/>
      <c r="DZ2" s="10"/>
      <c r="EA2" s="10"/>
      <c r="EB2" s="12"/>
      <c r="EC2" s="12" t="e">
        <f aca="true" t="shared" si="11" ref="EC2:EC33">SUM(EB2/EA2)</f>
        <v>#DIV/0!</v>
      </c>
      <c r="ED2" s="10"/>
      <c r="EE2" s="10"/>
      <c r="EF2" s="10"/>
      <c r="EG2" s="65" t="s">
        <v>519</v>
      </c>
      <c r="EH2" s="5" t="s">
        <v>141</v>
      </c>
      <c r="EI2" s="10"/>
      <c r="EJ2" s="10"/>
      <c r="EK2" s="10"/>
      <c r="EL2" s="10"/>
      <c r="EM2" s="12"/>
      <c r="EN2" s="88" t="e">
        <f>SUM(EM2/EL2)</f>
        <v>#DIV/0!</v>
      </c>
      <c r="EO2" s="10"/>
      <c r="EP2" s="10"/>
      <c r="EQ2" s="10"/>
      <c r="ER2" s="65" t="s">
        <v>522</v>
      </c>
      <c r="ES2" s="5" t="s">
        <v>141</v>
      </c>
      <c r="ET2" s="10"/>
      <c r="EU2" s="10"/>
      <c r="EV2" s="10"/>
      <c r="EW2" s="10"/>
      <c r="EX2" s="12"/>
      <c r="EY2" s="12" t="e">
        <f aca="true" t="shared" si="12" ref="EY2:EY33">SUM(EX2/EW2)</f>
        <v>#DIV/0!</v>
      </c>
      <c r="EZ2" s="10"/>
      <c r="FA2" s="10"/>
      <c r="FB2" s="10"/>
      <c r="FC2" s="65" t="s">
        <v>525</v>
      </c>
      <c r="FD2" s="5" t="s">
        <v>526</v>
      </c>
      <c r="FE2" s="10"/>
      <c r="FF2" s="10"/>
      <c r="FG2" s="10"/>
      <c r="FH2" s="10"/>
      <c r="FI2" s="12"/>
      <c r="FJ2" s="12" t="e">
        <f aca="true" t="shared" si="13" ref="FJ2:FJ33">SUM(FI2/FH2)</f>
        <v>#DIV/0!</v>
      </c>
      <c r="FK2" s="10"/>
      <c r="FL2" s="10"/>
      <c r="FM2" s="10"/>
      <c r="FN2" s="65" t="s">
        <v>530</v>
      </c>
      <c r="FO2" s="5" t="s">
        <v>531</v>
      </c>
      <c r="FP2" s="10"/>
      <c r="FQ2" s="10"/>
      <c r="FR2" s="10"/>
      <c r="FS2" s="10"/>
      <c r="FT2" s="12"/>
      <c r="FU2" s="12" t="e">
        <f aca="true" t="shared" si="14" ref="FU2:FU33">SUM(FT2/FS2)</f>
        <v>#DIV/0!</v>
      </c>
      <c r="FV2" s="10"/>
      <c r="FW2" s="10"/>
      <c r="FX2" s="10"/>
      <c r="FY2" s="65" t="s">
        <v>537</v>
      </c>
      <c r="FZ2" s="5" t="s">
        <v>538</v>
      </c>
      <c r="GA2" s="10"/>
      <c r="GB2" s="10"/>
      <c r="GC2" s="10"/>
      <c r="GD2" s="10"/>
      <c r="GE2" s="12"/>
      <c r="GF2" s="12" t="e">
        <f aca="true" t="shared" si="15" ref="GF2:GF33">SUM(GE2/GD2)</f>
        <v>#DIV/0!</v>
      </c>
      <c r="GG2" s="10"/>
      <c r="GH2" s="10"/>
      <c r="GI2" s="10"/>
      <c r="GJ2" s="65" t="s">
        <v>539</v>
      </c>
      <c r="GK2" s="5" t="s">
        <v>279</v>
      </c>
      <c r="GL2" s="10"/>
      <c r="GM2" s="10"/>
      <c r="GN2" s="10"/>
      <c r="GO2" s="10"/>
      <c r="GP2" s="12"/>
      <c r="GQ2" s="12" t="e">
        <f aca="true" t="shared" si="16" ref="GQ2:GQ33">SUM(GP2/GO2)</f>
        <v>#DIV/0!</v>
      </c>
      <c r="GR2" s="10"/>
      <c r="GS2" s="10"/>
      <c r="GT2" s="10"/>
      <c r="GU2" s="65" t="s">
        <v>544</v>
      </c>
      <c r="GV2" s="5" t="s">
        <v>279</v>
      </c>
      <c r="GW2" s="10"/>
      <c r="GX2" s="10"/>
      <c r="GY2" s="10"/>
      <c r="GZ2" s="10"/>
      <c r="HA2" s="12"/>
      <c r="HB2" s="12" t="e">
        <f aca="true" t="shared" si="17" ref="HB2:HB33">SUM(HA2/GZ2)</f>
        <v>#DIV/0!</v>
      </c>
      <c r="HC2" s="10"/>
      <c r="HD2" s="10"/>
      <c r="HE2" s="10"/>
      <c r="HF2" s="73" t="s">
        <v>546</v>
      </c>
      <c r="HG2" s="5" t="s">
        <v>279</v>
      </c>
      <c r="HH2" s="10"/>
      <c r="HI2" s="10"/>
      <c r="HJ2" s="10"/>
      <c r="HK2" s="10"/>
      <c r="HL2" s="12"/>
      <c r="HM2" s="12" t="e">
        <f aca="true" t="shared" si="18" ref="HM2:HM33">SUM(HL2/HK2)</f>
        <v>#DIV/0!</v>
      </c>
      <c r="HN2" s="10"/>
      <c r="HO2" s="10"/>
      <c r="HP2" s="10"/>
      <c r="HQ2" s="73" t="s">
        <v>546</v>
      </c>
      <c r="HR2" s="5" t="s">
        <v>279</v>
      </c>
      <c r="HS2" s="10"/>
      <c r="HT2" s="10"/>
      <c r="HU2" s="10"/>
      <c r="HV2" s="10"/>
      <c r="HW2" s="12"/>
      <c r="HX2" s="12" t="e">
        <f aca="true" t="shared" si="19" ref="HX2:HX33">SUM(HW2/HV2)</f>
        <v>#DIV/0!</v>
      </c>
      <c r="HY2" s="10"/>
      <c r="HZ2" s="10"/>
      <c r="IA2" s="10"/>
      <c r="IB2" s="73" t="s">
        <v>559</v>
      </c>
      <c r="IC2" s="5" t="s">
        <v>279</v>
      </c>
      <c r="ID2" s="10"/>
      <c r="IE2" s="10"/>
      <c r="IF2" s="10"/>
      <c r="IG2" s="10"/>
      <c r="IH2" s="12"/>
      <c r="II2" s="12" t="e">
        <f aca="true" t="shared" si="20" ref="II2:II33">SUM(IH2/IG2)</f>
        <v>#DIV/0!</v>
      </c>
      <c r="IJ2" s="10"/>
      <c r="IK2" s="10"/>
      <c r="IL2" s="10"/>
      <c r="IM2" s="73" t="s">
        <v>563</v>
      </c>
      <c r="IN2" s="5" t="s">
        <v>279</v>
      </c>
      <c r="IO2" s="10"/>
      <c r="IP2" s="10"/>
      <c r="IQ2" s="10"/>
      <c r="IR2" s="10"/>
      <c r="IS2" s="12"/>
      <c r="IT2" s="12" t="e">
        <f aca="true" t="shared" si="21" ref="IT2:IT33">SUM(IS2/IR2)</f>
        <v>#DIV/0!</v>
      </c>
      <c r="IU2" s="10"/>
      <c r="IV2" s="10"/>
    </row>
    <row r="3" spans="1:256" ht="27" customHeight="1" thickBot="1">
      <c r="A3" s="17">
        <v>1046</v>
      </c>
      <c r="B3" s="18">
        <v>30</v>
      </c>
      <c r="C3" s="19" t="s">
        <v>131</v>
      </c>
      <c r="D3" s="82" t="s">
        <v>566</v>
      </c>
      <c r="E3" s="55" t="s">
        <v>153</v>
      </c>
      <c r="F3" s="5" t="s">
        <v>141</v>
      </c>
      <c r="G3" s="86"/>
      <c r="H3" s="86"/>
      <c r="I3" s="86"/>
      <c r="J3" s="86"/>
      <c r="K3" s="88"/>
      <c r="L3" s="88" t="e">
        <f t="shared" si="0"/>
        <v>#DIV/0!</v>
      </c>
      <c r="M3" s="86"/>
      <c r="N3" s="86"/>
      <c r="O3" s="86"/>
      <c r="P3" s="55" t="s">
        <v>153</v>
      </c>
      <c r="Q3" s="5" t="s">
        <v>141</v>
      </c>
      <c r="R3" s="86"/>
      <c r="S3" s="86"/>
      <c r="T3" s="86"/>
      <c r="U3" s="86"/>
      <c r="V3" s="88"/>
      <c r="W3" s="88" t="e">
        <f t="shared" si="1"/>
        <v>#DIV/0!</v>
      </c>
      <c r="X3" s="86"/>
      <c r="Y3" s="86"/>
      <c r="Z3" s="86"/>
      <c r="AA3" s="55" t="s">
        <v>153</v>
      </c>
      <c r="AB3" s="5" t="s">
        <v>141</v>
      </c>
      <c r="AC3" s="86"/>
      <c r="AD3" s="86"/>
      <c r="AE3" s="86"/>
      <c r="AF3" s="86"/>
      <c r="AG3" s="88"/>
      <c r="AH3" s="88" t="e">
        <f t="shared" si="2"/>
        <v>#DIV/0!</v>
      </c>
      <c r="AI3" s="86"/>
      <c r="AJ3" s="86"/>
      <c r="AK3" s="86"/>
      <c r="AL3" s="57" t="s">
        <v>160</v>
      </c>
      <c r="AM3" s="5" t="s">
        <v>141</v>
      </c>
      <c r="AN3" s="86" t="s">
        <v>161</v>
      </c>
      <c r="AO3" s="86">
        <v>8562639</v>
      </c>
      <c r="AP3" s="86" t="s">
        <v>162</v>
      </c>
      <c r="AQ3" s="86">
        <v>336</v>
      </c>
      <c r="AR3" s="95">
        <v>28.4</v>
      </c>
      <c r="AS3" s="95">
        <f t="shared" si="3"/>
        <v>0.08452380952380951</v>
      </c>
      <c r="AT3" s="97">
        <v>852</v>
      </c>
      <c r="AU3" s="91" t="s">
        <v>156</v>
      </c>
      <c r="AV3" s="86"/>
      <c r="AW3" s="4" t="s">
        <v>278</v>
      </c>
      <c r="AX3" s="5" t="s">
        <v>279</v>
      </c>
      <c r="AY3" s="86"/>
      <c r="AZ3" s="86"/>
      <c r="BA3" s="86"/>
      <c r="BB3" s="86"/>
      <c r="BC3" s="88"/>
      <c r="BD3" s="88" t="e">
        <f t="shared" si="4"/>
        <v>#DIV/0!</v>
      </c>
      <c r="BE3" s="86"/>
      <c r="BF3" s="86"/>
      <c r="BG3" s="86"/>
      <c r="BH3" s="63" t="s">
        <v>283</v>
      </c>
      <c r="BI3" s="5" t="s">
        <v>279</v>
      </c>
      <c r="BJ3" s="86"/>
      <c r="BK3" s="86"/>
      <c r="BL3" s="86"/>
      <c r="BM3" s="86"/>
      <c r="BN3" s="88"/>
      <c r="BO3" s="88" t="e">
        <f t="shared" si="5"/>
        <v>#DIV/0!</v>
      </c>
      <c r="BP3" s="86"/>
      <c r="BQ3" s="86"/>
      <c r="BR3" s="86"/>
      <c r="BS3" s="63" t="s">
        <v>290</v>
      </c>
      <c r="BT3" s="5" t="s">
        <v>291</v>
      </c>
      <c r="BU3" s="86"/>
      <c r="BV3" s="86"/>
      <c r="BW3" s="86"/>
      <c r="BX3" s="86"/>
      <c r="BY3" s="88"/>
      <c r="BZ3" s="88" t="e">
        <f t="shared" si="6"/>
        <v>#DIV/0!</v>
      </c>
      <c r="CA3" s="86"/>
      <c r="CB3" s="86"/>
      <c r="CC3" s="86"/>
      <c r="CD3" s="63" t="s">
        <v>329</v>
      </c>
      <c r="CE3" s="5" t="s">
        <v>328</v>
      </c>
      <c r="CF3" s="86" t="s">
        <v>346</v>
      </c>
      <c r="CG3" s="86">
        <v>8007551</v>
      </c>
      <c r="CH3" s="86" t="s">
        <v>162</v>
      </c>
      <c r="CI3" s="86">
        <v>336</v>
      </c>
      <c r="CJ3" s="95">
        <v>24.13</v>
      </c>
      <c r="CK3" s="95">
        <f t="shared" si="7"/>
        <v>0.0718154761904762</v>
      </c>
      <c r="CL3" s="97">
        <v>723.9</v>
      </c>
      <c r="CM3" s="91" t="s">
        <v>156</v>
      </c>
      <c r="CN3" s="92" t="s">
        <v>347</v>
      </c>
      <c r="CO3" s="65" t="s">
        <v>435</v>
      </c>
      <c r="CP3" s="5" t="s">
        <v>436</v>
      </c>
      <c r="CQ3" s="86"/>
      <c r="CR3" s="86"/>
      <c r="CS3" s="86"/>
      <c r="CT3" s="86"/>
      <c r="CU3" s="88"/>
      <c r="CV3" s="88" t="e">
        <f t="shared" si="8"/>
        <v>#DIV/0!</v>
      </c>
      <c r="CW3" s="86"/>
      <c r="CX3" s="86"/>
      <c r="CY3" s="86"/>
      <c r="CZ3" s="66" t="s">
        <v>441</v>
      </c>
      <c r="DA3" s="5" t="s">
        <v>442</v>
      </c>
      <c r="DB3" s="86"/>
      <c r="DC3" s="86"/>
      <c r="DD3" s="86"/>
      <c r="DE3" s="86"/>
      <c r="DF3" s="88"/>
      <c r="DG3" s="88" t="e">
        <f t="shared" si="9"/>
        <v>#DIV/0!</v>
      </c>
      <c r="DH3" s="86"/>
      <c r="DI3" s="86"/>
      <c r="DJ3" s="86"/>
      <c r="DK3" s="66" t="s">
        <v>444</v>
      </c>
      <c r="DL3" s="5" t="s">
        <v>279</v>
      </c>
      <c r="DM3" s="86" t="s">
        <v>445</v>
      </c>
      <c r="DN3" s="86">
        <v>80101379</v>
      </c>
      <c r="DO3" s="86" t="s">
        <v>162</v>
      </c>
      <c r="DP3" s="86">
        <v>336</v>
      </c>
      <c r="DQ3" s="95">
        <v>38.59</v>
      </c>
      <c r="DR3" s="95">
        <f t="shared" si="10"/>
        <v>0.11485119047619048</v>
      </c>
      <c r="DS3" s="97">
        <v>1157.7</v>
      </c>
      <c r="DT3" s="91" t="s">
        <v>156</v>
      </c>
      <c r="DU3" s="86"/>
      <c r="DV3" s="65" t="s">
        <v>511</v>
      </c>
      <c r="DW3" s="5" t="s">
        <v>512</v>
      </c>
      <c r="DX3" s="86"/>
      <c r="DY3" s="86"/>
      <c r="DZ3" s="86"/>
      <c r="EA3" s="86"/>
      <c r="EB3" s="88"/>
      <c r="EC3" s="88" t="e">
        <f t="shared" si="11"/>
        <v>#DIV/0!</v>
      </c>
      <c r="ED3" s="86"/>
      <c r="EE3" s="86"/>
      <c r="EF3" s="86"/>
      <c r="EG3" s="65" t="s">
        <v>519</v>
      </c>
      <c r="EH3" s="5" t="s">
        <v>141</v>
      </c>
      <c r="EI3" s="86" t="s">
        <v>151</v>
      </c>
      <c r="EJ3" s="86">
        <v>333333</v>
      </c>
      <c r="EK3" s="86" t="s">
        <v>152</v>
      </c>
      <c r="EL3" s="86">
        <v>1</v>
      </c>
      <c r="EM3" s="88">
        <v>22.33</v>
      </c>
      <c r="EN3" s="88">
        <f>SUM(EM3/EL3)</f>
        <v>22.33</v>
      </c>
      <c r="EO3" s="86"/>
      <c r="EP3" s="86"/>
      <c r="EQ3" s="86"/>
      <c r="ER3" s="65" t="s">
        <v>522</v>
      </c>
      <c r="ES3" s="5" t="s">
        <v>141</v>
      </c>
      <c r="ET3" s="86"/>
      <c r="EU3" s="86"/>
      <c r="EV3" s="86"/>
      <c r="EW3" s="86"/>
      <c r="EX3" s="88"/>
      <c r="EY3" s="88" t="e">
        <f t="shared" si="12"/>
        <v>#DIV/0!</v>
      </c>
      <c r="EZ3" s="86"/>
      <c r="FA3" s="86"/>
      <c r="FB3" s="86"/>
      <c r="FC3" s="65" t="s">
        <v>525</v>
      </c>
      <c r="FD3" s="5" t="s">
        <v>526</v>
      </c>
      <c r="FE3" s="86"/>
      <c r="FF3" s="86"/>
      <c r="FG3" s="86"/>
      <c r="FH3" s="86"/>
      <c r="FI3" s="88"/>
      <c r="FJ3" s="88" t="e">
        <f t="shared" si="13"/>
        <v>#DIV/0!</v>
      </c>
      <c r="FK3" s="86"/>
      <c r="FL3" s="86"/>
      <c r="FM3" s="86"/>
      <c r="FN3" s="65" t="s">
        <v>530</v>
      </c>
      <c r="FO3" s="5" t="s">
        <v>531</v>
      </c>
      <c r="FP3" s="86"/>
      <c r="FQ3" s="86"/>
      <c r="FR3" s="86"/>
      <c r="FS3" s="86"/>
      <c r="FT3" s="88"/>
      <c r="FU3" s="88" t="e">
        <f t="shared" si="14"/>
        <v>#DIV/0!</v>
      </c>
      <c r="FV3" s="86"/>
      <c r="FW3" s="86"/>
      <c r="FX3" s="86"/>
      <c r="FY3" s="65" t="s">
        <v>537</v>
      </c>
      <c r="FZ3" s="5" t="s">
        <v>538</v>
      </c>
      <c r="GA3" s="86"/>
      <c r="GB3" s="86"/>
      <c r="GC3" s="86"/>
      <c r="GD3" s="86"/>
      <c r="GE3" s="88"/>
      <c r="GF3" s="88" t="e">
        <f t="shared" si="15"/>
        <v>#DIV/0!</v>
      </c>
      <c r="GG3" s="86"/>
      <c r="GH3" s="86"/>
      <c r="GI3" s="86"/>
      <c r="GJ3" s="65" t="s">
        <v>539</v>
      </c>
      <c r="GK3" s="5" t="s">
        <v>279</v>
      </c>
      <c r="GL3" s="86"/>
      <c r="GM3" s="86"/>
      <c r="GN3" s="86"/>
      <c r="GO3" s="86"/>
      <c r="GP3" s="88"/>
      <c r="GQ3" s="88" t="e">
        <f t="shared" si="16"/>
        <v>#DIV/0!</v>
      </c>
      <c r="GR3" s="86"/>
      <c r="GS3" s="86"/>
      <c r="GT3" s="86"/>
      <c r="GU3" s="65" t="s">
        <v>544</v>
      </c>
      <c r="GV3" s="5" t="s">
        <v>279</v>
      </c>
      <c r="GW3" s="86"/>
      <c r="GX3" s="86"/>
      <c r="GY3" s="86"/>
      <c r="GZ3" s="86"/>
      <c r="HA3" s="88"/>
      <c r="HB3" s="88" t="e">
        <f t="shared" si="17"/>
        <v>#DIV/0!</v>
      </c>
      <c r="HC3" s="86"/>
      <c r="HD3" s="86"/>
      <c r="HE3" s="86"/>
      <c r="HF3" s="73" t="s">
        <v>546</v>
      </c>
      <c r="HG3" s="5" t="s">
        <v>279</v>
      </c>
      <c r="HH3" s="86"/>
      <c r="HI3" s="86"/>
      <c r="HJ3" s="86"/>
      <c r="HK3" s="86"/>
      <c r="HL3" s="88"/>
      <c r="HM3" s="88" t="e">
        <f t="shared" si="18"/>
        <v>#DIV/0!</v>
      </c>
      <c r="HN3" s="86"/>
      <c r="HO3" s="86"/>
      <c r="HP3" s="86"/>
      <c r="HQ3" s="73" t="s">
        <v>546</v>
      </c>
      <c r="HR3" s="5" t="s">
        <v>279</v>
      </c>
      <c r="HS3" s="86"/>
      <c r="HT3" s="86"/>
      <c r="HU3" s="86"/>
      <c r="HV3" s="86"/>
      <c r="HW3" s="88"/>
      <c r="HX3" s="88" t="e">
        <f t="shared" si="19"/>
        <v>#DIV/0!</v>
      </c>
      <c r="HY3" s="86"/>
      <c r="HZ3" s="86"/>
      <c r="IA3" s="86"/>
      <c r="IB3" s="73" t="s">
        <v>559</v>
      </c>
      <c r="IC3" s="5" t="s">
        <v>279</v>
      </c>
      <c r="ID3" s="86"/>
      <c r="IE3" s="86"/>
      <c r="IF3" s="86"/>
      <c r="IG3" s="86"/>
      <c r="IH3" s="88"/>
      <c r="II3" s="88" t="e">
        <f t="shared" si="20"/>
        <v>#DIV/0!</v>
      </c>
      <c r="IJ3" s="86"/>
      <c r="IK3" s="86"/>
      <c r="IL3" s="86"/>
      <c r="IM3" s="73" t="s">
        <v>563</v>
      </c>
      <c r="IN3" s="5" t="s">
        <v>279</v>
      </c>
      <c r="IO3" s="86"/>
      <c r="IP3" s="86"/>
      <c r="IQ3" s="86"/>
      <c r="IR3" s="86"/>
      <c r="IS3" s="88"/>
      <c r="IT3" s="88" t="e">
        <f t="shared" si="21"/>
        <v>#DIV/0!</v>
      </c>
      <c r="IU3" s="86"/>
      <c r="IV3" s="86"/>
    </row>
    <row r="4" spans="1:256" ht="27" customHeight="1" thickBot="1">
      <c r="A4" s="30">
        <v>1078</v>
      </c>
      <c r="B4" s="33">
        <v>264000</v>
      </c>
      <c r="C4" s="34" t="s">
        <v>148</v>
      </c>
      <c r="D4" s="75" t="s">
        <v>22</v>
      </c>
      <c r="E4" s="55" t="s">
        <v>153</v>
      </c>
      <c r="F4" s="5" t="s">
        <v>141</v>
      </c>
      <c r="G4" s="86"/>
      <c r="H4" s="86"/>
      <c r="I4" s="86"/>
      <c r="J4" s="86"/>
      <c r="K4" s="88"/>
      <c r="L4" s="88" t="e">
        <f t="shared" si="0"/>
        <v>#DIV/0!</v>
      </c>
      <c r="M4" s="86"/>
      <c r="N4" s="86"/>
      <c r="O4" s="86"/>
      <c r="P4" s="55" t="s">
        <v>153</v>
      </c>
      <c r="Q4" s="5" t="s">
        <v>141</v>
      </c>
      <c r="R4" s="86"/>
      <c r="S4" s="86"/>
      <c r="T4" s="86"/>
      <c r="U4" s="86"/>
      <c r="V4" s="88"/>
      <c r="W4" s="88" t="e">
        <f t="shared" si="1"/>
        <v>#DIV/0!</v>
      </c>
      <c r="X4" s="86"/>
      <c r="Y4" s="86"/>
      <c r="Z4" s="86"/>
      <c r="AA4" s="55" t="s">
        <v>153</v>
      </c>
      <c r="AB4" s="5" t="s">
        <v>141</v>
      </c>
      <c r="AC4" s="86"/>
      <c r="AD4" s="86"/>
      <c r="AE4" s="86"/>
      <c r="AF4" s="86"/>
      <c r="AG4" s="88"/>
      <c r="AH4" s="88" t="e">
        <f t="shared" si="2"/>
        <v>#DIV/0!</v>
      </c>
      <c r="AI4" s="86"/>
      <c r="AJ4" s="86"/>
      <c r="AK4" s="86"/>
      <c r="AL4" s="57" t="s">
        <v>160</v>
      </c>
      <c r="AM4" s="5" t="s">
        <v>141</v>
      </c>
      <c r="AN4" s="86" t="s">
        <v>243</v>
      </c>
      <c r="AO4" s="93" t="s">
        <v>244</v>
      </c>
      <c r="AP4" s="86" t="s">
        <v>236</v>
      </c>
      <c r="AQ4" s="86">
        <v>80</v>
      </c>
      <c r="AR4" s="95">
        <v>56.28</v>
      </c>
      <c r="AS4" s="95">
        <f t="shared" si="3"/>
        <v>0.7035</v>
      </c>
      <c r="AT4" s="97">
        <v>185724</v>
      </c>
      <c r="AU4" s="86"/>
      <c r="AV4" s="86" t="s">
        <v>175</v>
      </c>
      <c r="AW4" s="4" t="s">
        <v>278</v>
      </c>
      <c r="AX4" s="5" t="s">
        <v>279</v>
      </c>
      <c r="AY4" s="86"/>
      <c r="AZ4" s="86"/>
      <c r="BA4" s="86"/>
      <c r="BB4" s="86"/>
      <c r="BC4" s="88"/>
      <c r="BD4" s="88" t="e">
        <f t="shared" si="4"/>
        <v>#DIV/0!</v>
      </c>
      <c r="BE4" s="86"/>
      <c r="BF4" s="86"/>
      <c r="BG4" s="86"/>
      <c r="BH4" s="63" t="s">
        <v>283</v>
      </c>
      <c r="BI4" s="5" t="s">
        <v>279</v>
      </c>
      <c r="BJ4" s="86"/>
      <c r="BK4" s="86"/>
      <c r="BL4" s="86"/>
      <c r="BM4" s="86"/>
      <c r="BN4" s="88"/>
      <c r="BO4" s="88" t="e">
        <f t="shared" si="5"/>
        <v>#DIV/0!</v>
      </c>
      <c r="BP4" s="86"/>
      <c r="BQ4" s="86"/>
      <c r="BR4" s="86"/>
      <c r="BS4" s="63" t="s">
        <v>290</v>
      </c>
      <c r="BT4" s="5" t="s">
        <v>291</v>
      </c>
      <c r="BU4" s="86" t="s">
        <v>276</v>
      </c>
      <c r="BV4" s="93" t="s">
        <v>324</v>
      </c>
      <c r="BW4" s="86" t="s">
        <v>236</v>
      </c>
      <c r="BX4" s="86">
        <v>1</v>
      </c>
      <c r="BY4" s="95">
        <v>60.79</v>
      </c>
      <c r="BZ4" s="95">
        <f t="shared" si="6"/>
        <v>60.79</v>
      </c>
      <c r="CA4" s="97">
        <v>94224.5</v>
      </c>
      <c r="CB4" s="86"/>
      <c r="CC4" s="101" t="s">
        <v>325</v>
      </c>
      <c r="CD4" s="63" t="s">
        <v>329</v>
      </c>
      <c r="CE4" s="5" t="s">
        <v>328</v>
      </c>
      <c r="CF4" s="86"/>
      <c r="CG4" s="86"/>
      <c r="CH4" s="86"/>
      <c r="CI4" s="86"/>
      <c r="CJ4" s="88"/>
      <c r="CK4" s="88" t="e">
        <f t="shared" si="7"/>
        <v>#DIV/0!</v>
      </c>
      <c r="CL4" s="86"/>
      <c r="CM4" s="86"/>
      <c r="CN4" s="86"/>
      <c r="CO4" s="65" t="s">
        <v>435</v>
      </c>
      <c r="CP4" s="5" t="s">
        <v>436</v>
      </c>
      <c r="CQ4" s="86"/>
      <c r="CR4" s="86"/>
      <c r="CS4" s="86"/>
      <c r="CT4" s="86"/>
      <c r="CU4" s="88"/>
      <c r="CV4" s="88" t="e">
        <f t="shared" si="8"/>
        <v>#DIV/0!</v>
      </c>
      <c r="CW4" s="86"/>
      <c r="CX4" s="86"/>
      <c r="CY4" s="86"/>
      <c r="CZ4" s="66" t="s">
        <v>441</v>
      </c>
      <c r="DA4" s="5" t="s">
        <v>442</v>
      </c>
      <c r="DB4" s="86"/>
      <c r="DC4" s="86"/>
      <c r="DD4" s="86"/>
      <c r="DE4" s="86"/>
      <c r="DF4" s="88"/>
      <c r="DG4" s="88" t="e">
        <f t="shared" si="9"/>
        <v>#DIV/0!</v>
      </c>
      <c r="DH4" s="86"/>
      <c r="DI4" s="86"/>
      <c r="DJ4" s="86"/>
      <c r="DK4" s="66" t="s">
        <v>444</v>
      </c>
      <c r="DL4" s="5" t="s">
        <v>279</v>
      </c>
      <c r="DM4" s="86" t="s">
        <v>276</v>
      </c>
      <c r="DN4" s="93" t="s">
        <v>324</v>
      </c>
      <c r="DO4" s="86" t="s">
        <v>236</v>
      </c>
      <c r="DP4" s="86">
        <v>66</v>
      </c>
      <c r="DQ4" s="95">
        <v>61.05</v>
      </c>
      <c r="DR4" s="95">
        <f t="shared" si="10"/>
        <v>0.9249999999999999</v>
      </c>
      <c r="DS4" s="97">
        <v>244200</v>
      </c>
      <c r="DT4" s="86"/>
      <c r="DU4" s="92" t="s">
        <v>493</v>
      </c>
      <c r="DV4" s="65" t="s">
        <v>511</v>
      </c>
      <c r="DW4" s="5" t="s">
        <v>512</v>
      </c>
      <c r="DX4" s="86"/>
      <c r="DY4" s="86"/>
      <c r="DZ4" s="86"/>
      <c r="EA4" s="86"/>
      <c r="EB4" s="88"/>
      <c r="EC4" s="88" t="e">
        <f t="shared" si="11"/>
        <v>#DIV/0!</v>
      </c>
      <c r="ED4" s="86"/>
      <c r="EE4" s="86"/>
      <c r="EF4" s="86"/>
      <c r="EG4" s="65" t="s">
        <v>519</v>
      </c>
      <c r="EH4" s="5" t="s">
        <v>141</v>
      </c>
      <c r="EI4" s="86"/>
      <c r="EJ4" s="86"/>
      <c r="EK4" s="86"/>
      <c r="EL4" s="86"/>
      <c r="EM4" s="88"/>
      <c r="EN4" s="88" t="e">
        <f aca="true" t="shared" si="22" ref="EN4:EN67">SUM(EM4/EL4)</f>
        <v>#DIV/0!</v>
      </c>
      <c r="EO4" s="86"/>
      <c r="EP4" s="86"/>
      <c r="EQ4" s="86"/>
      <c r="ER4" s="65" t="s">
        <v>522</v>
      </c>
      <c r="ES4" s="5" t="s">
        <v>141</v>
      </c>
      <c r="ET4" s="86"/>
      <c r="EU4" s="86"/>
      <c r="EV4" s="86"/>
      <c r="EW4" s="86"/>
      <c r="EX4" s="88"/>
      <c r="EY4" s="88" t="e">
        <f t="shared" si="12"/>
        <v>#DIV/0!</v>
      </c>
      <c r="EZ4" s="86"/>
      <c r="FA4" s="86"/>
      <c r="FB4" s="86"/>
      <c r="FC4" s="65" t="s">
        <v>525</v>
      </c>
      <c r="FD4" s="5" t="s">
        <v>526</v>
      </c>
      <c r="FE4" s="86"/>
      <c r="FF4" s="86"/>
      <c r="FG4" s="86"/>
      <c r="FH4" s="86"/>
      <c r="FI4" s="88"/>
      <c r="FJ4" s="88" t="e">
        <f t="shared" si="13"/>
        <v>#DIV/0!</v>
      </c>
      <c r="FK4" s="86"/>
      <c r="FL4" s="86"/>
      <c r="FM4" s="86"/>
      <c r="FN4" s="65" t="s">
        <v>530</v>
      </c>
      <c r="FO4" s="5" t="s">
        <v>531</v>
      </c>
      <c r="FP4" s="86"/>
      <c r="FQ4" s="86"/>
      <c r="FR4" s="86"/>
      <c r="FS4" s="86"/>
      <c r="FT4" s="88"/>
      <c r="FU4" s="88" t="e">
        <f t="shared" si="14"/>
        <v>#DIV/0!</v>
      </c>
      <c r="FV4" s="86"/>
      <c r="FW4" s="86"/>
      <c r="FX4" s="86"/>
      <c r="FY4" s="65" t="s">
        <v>537</v>
      </c>
      <c r="FZ4" s="5" t="s">
        <v>538</v>
      </c>
      <c r="GA4" s="86"/>
      <c r="GB4" s="86"/>
      <c r="GC4" s="86"/>
      <c r="GD4" s="86"/>
      <c r="GE4" s="88"/>
      <c r="GF4" s="88" t="e">
        <f t="shared" si="15"/>
        <v>#DIV/0!</v>
      </c>
      <c r="GG4" s="86"/>
      <c r="GH4" s="86"/>
      <c r="GI4" s="86"/>
      <c r="GJ4" s="65" t="s">
        <v>539</v>
      </c>
      <c r="GK4" s="5" t="s">
        <v>279</v>
      </c>
      <c r="GL4" s="86"/>
      <c r="GM4" s="86"/>
      <c r="GN4" s="86"/>
      <c r="GO4" s="86"/>
      <c r="GP4" s="88"/>
      <c r="GQ4" s="88" t="e">
        <f t="shared" si="16"/>
        <v>#DIV/0!</v>
      </c>
      <c r="GR4" s="86"/>
      <c r="GS4" s="86"/>
      <c r="GT4" s="86"/>
      <c r="GU4" s="65" t="s">
        <v>544</v>
      </c>
      <c r="GV4" s="5" t="s">
        <v>279</v>
      </c>
      <c r="GW4" s="86"/>
      <c r="GX4" s="86"/>
      <c r="GY4" s="86"/>
      <c r="GZ4" s="86"/>
      <c r="HA4" s="88"/>
      <c r="HB4" s="88" t="e">
        <f t="shared" si="17"/>
        <v>#DIV/0!</v>
      </c>
      <c r="HC4" s="86"/>
      <c r="HD4" s="86"/>
      <c r="HE4" s="86"/>
      <c r="HF4" s="73" t="s">
        <v>546</v>
      </c>
      <c r="HG4" s="5" t="s">
        <v>279</v>
      </c>
      <c r="HH4" s="86"/>
      <c r="HI4" s="86"/>
      <c r="HJ4" s="86"/>
      <c r="HK4" s="86"/>
      <c r="HL4" s="88"/>
      <c r="HM4" s="88" t="e">
        <f t="shared" si="18"/>
        <v>#DIV/0!</v>
      </c>
      <c r="HN4" s="86"/>
      <c r="HO4" s="86"/>
      <c r="HP4" s="86"/>
      <c r="HQ4" s="73" t="s">
        <v>546</v>
      </c>
      <c r="HR4" s="5" t="s">
        <v>279</v>
      </c>
      <c r="HS4" s="86"/>
      <c r="HT4" s="86"/>
      <c r="HU4" s="86"/>
      <c r="HV4" s="86"/>
      <c r="HW4" s="88"/>
      <c r="HX4" s="88" t="e">
        <f t="shared" si="19"/>
        <v>#DIV/0!</v>
      </c>
      <c r="HY4" s="86"/>
      <c r="HZ4" s="86"/>
      <c r="IA4" s="86"/>
      <c r="IB4" s="73" t="s">
        <v>559</v>
      </c>
      <c r="IC4" s="5" t="s">
        <v>279</v>
      </c>
      <c r="ID4" s="86"/>
      <c r="IE4" s="86"/>
      <c r="IF4" s="86"/>
      <c r="IG4" s="86"/>
      <c r="IH4" s="88"/>
      <c r="II4" s="88" t="e">
        <f t="shared" si="20"/>
        <v>#DIV/0!</v>
      </c>
      <c r="IJ4" s="86"/>
      <c r="IK4" s="86"/>
      <c r="IL4" s="86"/>
      <c r="IM4" s="73" t="s">
        <v>563</v>
      </c>
      <c r="IN4" s="5" t="s">
        <v>279</v>
      </c>
      <c r="IO4" s="86"/>
      <c r="IP4" s="86"/>
      <c r="IQ4" s="86"/>
      <c r="IR4" s="86"/>
      <c r="IS4" s="88"/>
      <c r="IT4" s="88" t="e">
        <f t="shared" si="21"/>
        <v>#DIV/0!</v>
      </c>
      <c r="IU4" s="86"/>
      <c r="IV4" s="86"/>
    </row>
    <row r="5" spans="1:256" ht="27" customHeight="1" thickBot="1">
      <c r="A5" s="44">
        <v>1132</v>
      </c>
      <c r="B5" s="45">
        <v>20000</v>
      </c>
      <c r="C5" s="46" t="s">
        <v>149</v>
      </c>
      <c r="D5" s="84" t="s">
        <v>8</v>
      </c>
      <c r="E5" s="55" t="s">
        <v>153</v>
      </c>
      <c r="F5" s="5" t="s">
        <v>141</v>
      </c>
      <c r="G5" s="86"/>
      <c r="H5" s="86"/>
      <c r="I5" s="86"/>
      <c r="J5" s="86"/>
      <c r="K5" s="88"/>
      <c r="L5" s="88" t="e">
        <f t="shared" si="0"/>
        <v>#DIV/0!</v>
      </c>
      <c r="M5" s="86"/>
      <c r="N5" s="86"/>
      <c r="O5" s="86"/>
      <c r="P5" s="55" t="s">
        <v>153</v>
      </c>
      <c r="Q5" s="5" t="s">
        <v>141</v>
      </c>
      <c r="R5" s="86"/>
      <c r="S5" s="86"/>
      <c r="T5" s="86"/>
      <c r="U5" s="86"/>
      <c r="V5" s="88"/>
      <c r="W5" s="88" t="e">
        <f t="shared" si="1"/>
        <v>#DIV/0!</v>
      </c>
      <c r="X5" s="86"/>
      <c r="Y5" s="86"/>
      <c r="Z5" s="86"/>
      <c r="AA5" s="55" t="s">
        <v>153</v>
      </c>
      <c r="AB5" s="5" t="s">
        <v>141</v>
      </c>
      <c r="AC5" s="86"/>
      <c r="AD5" s="86"/>
      <c r="AE5" s="86"/>
      <c r="AF5" s="86"/>
      <c r="AG5" s="88"/>
      <c r="AH5" s="88" t="e">
        <f t="shared" si="2"/>
        <v>#DIV/0!</v>
      </c>
      <c r="AI5" s="86"/>
      <c r="AJ5" s="86"/>
      <c r="AK5" s="86"/>
      <c r="AL5" s="57" t="s">
        <v>160</v>
      </c>
      <c r="AM5" s="5" t="s">
        <v>141</v>
      </c>
      <c r="AN5" s="86" t="s">
        <v>209</v>
      </c>
      <c r="AO5" s="93" t="s">
        <v>210</v>
      </c>
      <c r="AP5" s="86" t="s">
        <v>168</v>
      </c>
      <c r="AQ5" s="86">
        <v>1</v>
      </c>
      <c r="AR5" s="88">
        <v>16.03</v>
      </c>
      <c r="AS5" s="88">
        <f t="shared" si="3"/>
        <v>16.03</v>
      </c>
      <c r="AT5" s="97">
        <v>6412</v>
      </c>
      <c r="AU5" s="91" t="s">
        <v>156</v>
      </c>
      <c r="AV5" s="86" t="s">
        <v>211</v>
      </c>
      <c r="AW5" s="4" t="s">
        <v>278</v>
      </c>
      <c r="AX5" s="5" t="s">
        <v>279</v>
      </c>
      <c r="AY5" s="86"/>
      <c r="AZ5" s="86"/>
      <c r="BA5" s="86"/>
      <c r="BB5" s="86"/>
      <c r="BC5" s="88"/>
      <c r="BD5" s="88" t="e">
        <f t="shared" si="4"/>
        <v>#DIV/0!</v>
      </c>
      <c r="BE5" s="86"/>
      <c r="BF5" s="86"/>
      <c r="BG5" s="86"/>
      <c r="BH5" s="63" t="s">
        <v>283</v>
      </c>
      <c r="BI5" s="5" t="s">
        <v>279</v>
      </c>
      <c r="BJ5" s="86"/>
      <c r="BK5" s="86"/>
      <c r="BL5" s="86"/>
      <c r="BM5" s="86"/>
      <c r="BN5" s="88"/>
      <c r="BO5" s="88" t="e">
        <f t="shared" si="5"/>
        <v>#DIV/0!</v>
      </c>
      <c r="BP5" s="86"/>
      <c r="BQ5" s="86"/>
      <c r="BR5" s="86"/>
      <c r="BS5" s="63" t="s">
        <v>290</v>
      </c>
      <c r="BT5" s="5" t="s">
        <v>291</v>
      </c>
      <c r="BU5" s="86"/>
      <c r="BV5" s="86"/>
      <c r="BW5" s="86"/>
      <c r="BX5" s="86"/>
      <c r="BY5" s="88"/>
      <c r="BZ5" s="88" t="e">
        <f t="shared" si="6"/>
        <v>#DIV/0!</v>
      </c>
      <c r="CA5" s="86"/>
      <c r="CB5" s="86"/>
      <c r="CC5" s="86"/>
      <c r="CD5" s="63" t="s">
        <v>329</v>
      </c>
      <c r="CE5" s="5" t="s">
        <v>328</v>
      </c>
      <c r="CF5" s="86"/>
      <c r="CG5" s="86"/>
      <c r="CH5" s="86"/>
      <c r="CI5" s="86"/>
      <c r="CJ5" s="88"/>
      <c r="CK5" s="88" t="e">
        <f t="shared" si="7"/>
        <v>#DIV/0!</v>
      </c>
      <c r="CL5" s="86"/>
      <c r="CM5" s="86"/>
      <c r="CN5" s="86"/>
      <c r="CO5" s="65" t="s">
        <v>435</v>
      </c>
      <c r="CP5" s="5" t="s">
        <v>436</v>
      </c>
      <c r="CQ5" s="86"/>
      <c r="CR5" s="86"/>
      <c r="CS5" s="86"/>
      <c r="CT5" s="86"/>
      <c r="CU5" s="88"/>
      <c r="CV5" s="88" t="e">
        <f t="shared" si="8"/>
        <v>#DIV/0!</v>
      </c>
      <c r="CW5" s="86"/>
      <c r="CX5" s="86"/>
      <c r="CY5" s="86"/>
      <c r="CZ5" s="66" t="s">
        <v>441</v>
      </c>
      <c r="DA5" s="5" t="s">
        <v>442</v>
      </c>
      <c r="DB5" s="86"/>
      <c r="DC5" s="86"/>
      <c r="DD5" s="86"/>
      <c r="DE5" s="86"/>
      <c r="DF5" s="88"/>
      <c r="DG5" s="88" t="e">
        <f t="shared" si="9"/>
        <v>#DIV/0!</v>
      </c>
      <c r="DH5" s="86"/>
      <c r="DI5" s="86"/>
      <c r="DJ5" s="86"/>
      <c r="DK5" s="66" t="s">
        <v>444</v>
      </c>
      <c r="DL5" s="5" t="s">
        <v>279</v>
      </c>
      <c r="DM5" s="86" t="s">
        <v>481</v>
      </c>
      <c r="DN5" s="93" t="s">
        <v>482</v>
      </c>
      <c r="DO5" s="86" t="s">
        <v>168</v>
      </c>
      <c r="DP5" s="86">
        <v>1</v>
      </c>
      <c r="DQ5" s="95">
        <v>13.75</v>
      </c>
      <c r="DR5" s="95">
        <f t="shared" si="10"/>
        <v>13.75</v>
      </c>
      <c r="DS5" s="97">
        <v>5500</v>
      </c>
      <c r="DT5" s="91" t="s">
        <v>156</v>
      </c>
      <c r="DU5" s="86"/>
      <c r="DV5" s="65" t="s">
        <v>511</v>
      </c>
      <c r="DW5" s="5" t="s">
        <v>512</v>
      </c>
      <c r="DX5" s="86"/>
      <c r="DY5" s="86"/>
      <c r="DZ5" s="86"/>
      <c r="EA5" s="86"/>
      <c r="EB5" s="88"/>
      <c r="EC5" s="88" t="e">
        <f t="shared" si="11"/>
        <v>#DIV/0!</v>
      </c>
      <c r="ED5" s="86"/>
      <c r="EE5" s="86"/>
      <c r="EF5" s="86"/>
      <c r="EG5" s="65" t="s">
        <v>519</v>
      </c>
      <c r="EH5" s="5" t="s">
        <v>141</v>
      </c>
      <c r="EI5" s="86"/>
      <c r="EJ5" s="86"/>
      <c r="EK5" s="86"/>
      <c r="EL5" s="86"/>
      <c r="EM5" s="88"/>
      <c r="EN5" s="88" t="e">
        <f t="shared" si="22"/>
        <v>#DIV/0!</v>
      </c>
      <c r="EO5" s="86"/>
      <c r="EP5" s="86"/>
      <c r="EQ5" s="86"/>
      <c r="ER5" s="65" t="s">
        <v>522</v>
      </c>
      <c r="ES5" s="5" t="s">
        <v>141</v>
      </c>
      <c r="ET5" s="86"/>
      <c r="EU5" s="86"/>
      <c r="EV5" s="86"/>
      <c r="EW5" s="86"/>
      <c r="EX5" s="88"/>
      <c r="EY5" s="88" t="e">
        <f t="shared" si="12"/>
        <v>#DIV/0!</v>
      </c>
      <c r="EZ5" s="86"/>
      <c r="FA5" s="86"/>
      <c r="FB5" s="86"/>
      <c r="FC5" s="65" t="s">
        <v>525</v>
      </c>
      <c r="FD5" s="5" t="s">
        <v>526</v>
      </c>
      <c r="FE5" s="86"/>
      <c r="FF5" s="86"/>
      <c r="FG5" s="86"/>
      <c r="FH5" s="86"/>
      <c r="FI5" s="88"/>
      <c r="FJ5" s="88" t="e">
        <f t="shared" si="13"/>
        <v>#DIV/0!</v>
      </c>
      <c r="FK5" s="86"/>
      <c r="FL5" s="86"/>
      <c r="FM5" s="86"/>
      <c r="FN5" s="65" t="s">
        <v>530</v>
      </c>
      <c r="FO5" s="5" t="s">
        <v>531</v>
      </c>
      <c r="FP5" s="86"/>
      <c r="FQ5" s="86"/>
      <c r="FR5" s="86"/>
      <c r="FS5" s="86"/>
      <c r="FT5" s="88"/>
      <c r="FU5" s="88" t="e">
        <f t="shared" si="14"/>
        <v>#DIV/0!</v>
      </c>
      <c r="FV5" s="86"/>
      <c r="FW5" s="86"/>
      <c r="FX5" s="86"/>
      <c r="FY5" s="65" t="s">
        <v>537</v>
      </c>
      <c r="FZ5" s="5" t="s">
        <v>538</v>
      </c>
      <c r="GA5" s="86"/>
      <c r="GB5" s="86"/>
      <c r="GC5" s="86"/>
      <c r="GD5" s="86"/>
      <c r="GE5" s="88"/>
      <c r="GF5" s="88" t="e">
        <f t="shared" si="15"/>
        <v>#DIV/0!</v>
      </c>
      <c r="GG5" s="86"/>
      <c r="GH5" s="86"/>
      <c r="GI5" s="86"/>
      <c r="GJ5" s="65" t="s">
        <v>539</v>
      </c>
      <c r="GK5" s="5" t="s">
        <v>279</v>
      </c>
      <c r="GL5" s="86"/>
      <c r="GM5" s="86"/>
      <c r="GN5" s="86"/>
      <c r="GO5" s="86"/>
      <c r="GP5" s="88"/>
      <c r="GQ5" s="88" t="e">
        <f t="shared" si="16"/>
        <v>#DIV/0!</v>
      </c>
      <c r="GR5" s="86"/>
      <c r="GS5" s="86"/>
      <c r="GT5" s="86"/>
      <c r="GU5" s="65" t="s">
        <v>544</v>
      </c>
      <c r="GV5" s="5" t="s">
        <v>279</v>
      </c>
      <c r="GW5" s="86"/>
      <c r="GX5" s="86"/>
      <c r="GY5" s="86"/>
      <c r="GZ5" s="86"/>
      <c r="HA5" s="88"/>
      <c r="HB5" s="88" t="e">
        <f t="shared" si="17"/>
        <v>#DIV/0!</v>
      </c>
      <c r="HC5" s="86"/>
      <c r="HD5" s="86"/>
      <c r="HE5" s="86"/>
      <c r="HF5" s="73" t="s">
        <v>546</v>
      </c>
      <c r="HG5" s="5" t="s">
        <v>279</v>
      </c>
      <c r="HH5" s="86"/>
      <c r="HI5" s="86"/>
      <c r="HJ5" s="86"/>
      <c r="HK5" s="86"/>
      <c r="HL5" s="88"/>
      <c r="HM5" s="88" t="e">
        <f t="shared" si="18"/>
        <v>#DIV/0!</v>
      </c>
      <c r="HN5" s="86"/>
      <c r="HO5" s="86"/>
      <c r="HP5" s="86"/>
      <c r="HQ5" s="73" t="s">
        <v>546</v>
      </c>
      <c r="HR5" s="5" t="s">
        <v>279</v>
      </c>
      <c r="HS5" s="86"/>
      <c r="HT5" s="86"/>
      <c r="HU5" s="86"/>
      <c r="HV5" s="86"/>
      <c r="HW5" s="88"/>
      <c r="HX5" s="88" t="e">
        <f t="shared" si="19"/>
        <v>#DIV/0!</v>
      </c>
      <c r="HY5" s="86"/>
      <c r="HZ5" s="86"/>
      <c r="IA5" s="86"/>
      <c r="IB5" s="73" t="s">
        <v>559</v>
      </c>
      <c r="IC5" s="5" t="s">
        <v>279</v>
      </c>
      <c r="ID5" s="86"/>
      <c r="IE5" s="86"/>
      <c r="IF5" s="86"/>
      <c r="IG5" s="86"/>
      <c r="IH5" s="88"/>
      <c r="II5" s="88" t="e">
        <f t="shared" si="20"/>
        <v>#DIV/0!</v>
      </c>
      <c r="IJ5" s="86"/>
      <c r="IK5" s="86"/>
      <c r="IL5" s="86"/>
      <c r="IM5" s="73" t="s">
        <v>563</v>
      </c>
      <c r="IN5" s="5" t="s">
        <v>279</v>
      </c>
      <c r="IO5" s="86"/>
      <c r="IP5" s="86"/>
      <c r="IQ5" s="86"/>
      <c r="IR5" s="86"/>
      <c r="IS5" s="88"/>
      <c r="IT5" s="88" t="e">
        <f t="shared" si="21"/>
        <v>#DIV/0!</v>
      </c>
      <c r="IU5" s="86"/>
      <c r="IV5" s="86"/>
    </row>
    <row r="6" spans="1:256" ht="27" customHeight="1" thickBot="1">
      <c r="A6" s="30">
        <v>1162</v>
      </c>
      <c r="B6" s="33">
        <v>144000</v>
      </c>
      <c r="C6" s="34" t="s">
        <v>148</v>
      </c>
      <c r="D6" s="85" t="s">
        <v>23</v>
      </c>
      <c r="E6" s="55" t="s">
        <v>153</v>
      </c>
      <c r="F6" s="5" t="s">
        <v>141</v>
      </c>
      <c r="G6" s="86"/>
      <c r="H6" s="86"/>
      <c r="I6" s="86"/>
      <c r="J6" s="86"/>
      <c r="K6" s="88"/>
      <c r="L6" s="88" t="e">
        <f t="shared" si="0"/>
        <v>#DIV/0!</v>
      </c>
      <c r="M6" s="86"/>
      <c r="N6" s="86"/>
      <c r="O6" s="86"/>
      <c r="P6" s="55" t="s">
        <v>153</v>
      </c>
      <c r="Q6" s="5" t="s">
        <v>141</v>
      </c>
      <c r="R6" s="86"/>
      <c r="S6" s="86"/>
      <c r="T6" s="86"/>
      <c r="U6" s="86"/>
      <c r="V6" s="88"/>
      <c r="W6" s="88" t="e">
        <f t="shared" si="1"/>
        <v>#DIV/0!</v>
      </c>
      <c r="X6" s="86"/>
      <c r="Y6" s="86"/>
      <c r="Z6" s="86"/>
      <c r="AA6" s="55" t="s">
        <v>153</v>
      </c>
      <c r="AB6" s="5" t="s">
        <v>141</v>
      </c>
      <c r="AC6" s="86"/>
      <c r="AD6" s="86"/>
      <c r="AE6" s="86"/>
      <c r="AF6" s="86"/>
      <c r="AG6" s="88"/>
      <c r="AH6" s="88" t="e">
        <f t="shared" si="2"/>
        <v>#DIV/0!</v>
      </c>
      <c r="AI6" s="86"/>
      <c r="AJ6" s="86"/>
      <c r="AK6" s="86"/>
      <c r="AL6" s="57" t="s">
        <v>160</v>
      </c>
      <c r="AM6" s="5" t="s">
        <v>141</v>
      </c>
      <c r="AN6" s="86" t="s">
        <v>245</v>
      </c>
      <c r="AO6" s="93" t="s">
        <v>246</v>
      </c>
      <c r="AP6" s="86" t="s">
        <v>247</v>
      </c>
      <c r="AQ6" s="86">
        <v>96</v>
      </c>
      <c r="AR6" s="95">
        <v>34.33</v>
      </c>
      <c r="AS6" s="95">
        <f t="shared" si="3"/>
        <v>0.35760416666666667</v>
      </c>
      <c r="AT6" s="97">
        <v>51495</v>
      </c>
      <c r="AU6" s="91" t="s">
        <v>156</v>
      </c>
      <c r="AV6" s="86" t="s">
        <v>175</v>
      </c>
      <c r="AW6" s="4" t="s">
        <v>278</v>
      </c>
      <c r="AX6" s="5" t="s">
        <v>279</v>
      </c>
      <c r="AY6" s="86"/>
      <c r="AZ6" s="86"/>
      <c r="BA6" s="86"/>
      <c r="BB6" s="86"/>
      <c r="BC6" s="88"/>
      <c r="BD6" s="88" t="e">
        <f t="shared" si="4"/>
        <v>#DIV/0!</v>
      </c>
      <c r="BE6" s="86"/>
      <c r="BF6" s="86"/>
      <c r="BG6" s="86"/>
      <c r="BH6" s="63" t="s">
        <v>283</v>
      </c>
      <c r="BI6" s="5" t="s">
        <v>279</v>
      </c>
      <c r="BJ6" s="86"/>
      <c r="BK6" s="86"/>
      <c r="BL6" s="86"/>
      <c r="BM6" s="86"/>
      <c r="BN6" s="88"/>
      <c r="BO6" s="88" t="e">
        <f t="shared" si="5"/>
        <v>#DIV/0!</v>
      </c>
      <c r="BP6" s="86"/>
      <c r="BQ6" s="86"/>
      <c r="BR6" s="86"/>
      <c r="BS6" s="63" t="s">
        <v>290</v>
      </c>
      <c r="BT6" s="5" t="s">
        <v>291</v>
      </c>
      <c r="BU6" s="86"/>
      <c r="BV6" s="86"/>
      <c r="BW6" s="86"/>
      <c r="BX6" s="86"/>
      <c r="BY6" s="88"/>
      <c r="BZ6" s="88" t="e">
        <f t="shared" si="6"/>
        <v>#DIV/0!</v>
      </c>
      <c r="CA6" s="86"/>
      <c r="CB6" s="86"/>
      <c r="CC6" s="86"/>
      <c r="CD6" s="63" t="s">
        <v>329</v>
      </c>
      <c r="CE6" s="5" t="s">
        <v>328</v>
      </c>
      <c r="CF6" s="86" t="s">
        <v>245</v>
      </c>
      <c r="CG6" s="93" t="s">
        <v>430</v>
      </c>
      <c r="CH6" s="86" t="s">
        <v>247</v>
      </c>
      <c r="CI6" s="86">
        <v>96</v>
      </c>
      <c r="CJ6" s="95">
        <v>35.81</v>
      </c>
      <c r="CK6" s="95">
        <f t="shared" si="7"/>
        <v>0.37302083333333336</v>
      </c>
      <c r="CL6" s="97">
        <v>53715</v>
      </c>
      <c r="CM6" s="91" t="s">
        <v>156</v>
      </c>
      <c r="CN6" s="92" t="s">
        <v>429</v>
      </c>
      <c r="CO6" s="65" t="s">
        <v>435</v>
      </c>
      <c r="CP6" s="5" t="s">
        <v>436</v>
      </c>
      <c r="CQ6" s="86"/>
      <c r="CR6" s="86"/>
      <c r="CS6" s="86"/>
      <c r="CT6" s="86"/>
      <c r="CU6" s="88"/>
      <c r="CV6" s="88" t="e">
        <f t="shared" si="8"/>
        <v>#DIV/0!</v>
      </c>
      <c r="CW6" s="86"/>
      <c r="CX6" s="86"/>
      <c r="CY6" s="86"/>
      <c r="CZ6" s="66" t="s">
        <v>441</v>
      </c>
      <c r="DA6" s="5" t="s">
        <v>442</v>
      </c>
      <c r="DB6" s="86"/>
      <c r="DC6" s="86"/>
      <c r="DD6" s="86"/>
      <c r="DE6" s="86"/>
      <c r="DF6" s="88"/>
      <c r="DG6" s="88" t="e">
        <f t="shared" si="9"/>
        <v>#DIV/0!</v>
      </c>
      <c r="DH6" s="86"/>
      <c r="DI6" s="86"/>
      <c r="DJ6" s="86"/>
      <c r="DK6" s="66" t="s">
        <v>444</v>
      </c>
      <c r="DL6" s="5" t="s">
        <v>279</v>
      </c>
      <c r="DM6" s="86" t="s">
        <v>500</v>
      </c>
      <c r="DN6" s="93" t="s">
        <v>246</v>
      </c>
      <c r="DO6" s="86" t="s">
        <v>247</v>
      </c>
      <c r="DP6" s="86">
        <v>96</v>
      </c>
      <c r="DQ6" s="95">
        <v>34.42</v>
      </c>
      <c r="DR6" s="95">
        <f t="shared" si="10"/>
        <v>0.3585416666666667</v>
      </c>
      <c r="DS6" s="97">
        <v>51630</v>
      </c>
      <c r="DT6" s="91" t="s">
        <v>156</v>
      </c>
      <c r="DU6" s="86"/>
      <c r="DV6" s="65" t="s">
        <v>511</v>
      </c>
      <c r="DW6" s="5" t="s">
        <v>512</v>
      </c>
      <c r="DX6" s="86"/>
      <c r="DY6" s="86"/>
      <c r="DZ6" s="86"/>
      <c r="EA6" s="86"/>
      <c r="EB6" s="88"/>
      <c r="EC6" s="88" t="e">
        <f t="shared" si="11"/>
        <v>#DIV/0!</v>
      </c>
      <c r="ED6" s="86"/>
      <c r="EE6" s="86"/>
      <c r="EF6" s="86"/>
      <c r="EG6" s="65" t="s">
        <v>519</v>
      </c>
      <c r="EH6" s="5" t="s">
        <v>141</v>
      </c>
      <c r="EI6" s="86"/>
      <c r="EJ6" s="86"/>
      <c r="EK6" s="86"/>
      <c r="EL6" s="86"/>
      <c r="EM6" s="88"/>
      <c r="EN6" s="88" t="e">
        <f t="shared" si="22"/>
        <v>#DIV/0!</v>
      </c>
      <c r="EO6" s="86"/>
      <c r="EP6" s="86"/>
      <c r="EQ6" s="86"/>
      <c r="ER6" s="65" t="s">
        <v>522</v>
      </c>
      <c r="ES6" s="5" t="s">
        <v>141</v>
      </c>
      <c r="ET6" s="86"/>
      <c r="EU6" s="86"/>
      <c r="EV6" s="86"/>
      <c r="EW6" s="86"/>
      <c r="EX6" s="88"/>
      <c r="EY6" s="88" t="e">
        <f t="shared" si="12"/>
        <v>#DIV/0!</v>
      </c>
      <c r="EZ6" s="86"/>
      <c r="FA6" s="86"/>
      <c r="FB6" s="86"/>
      <c r="FC6" s="65" t="s">
        <v>525</v>
      </c>
      <c r="FD6" s="5" t="s">
        <v>526</v>
      </c>
      <c r="FE6" s="86"/>
      <c r="FF6" s="86"/>
      <c r="FG6" s="86"/>
      <c r="FH6" s="86"/>
      <c r="FI6" s="88"/>
      <c r="FJ6" s="88" t="e">
        <f t="shared" si="13"/>
        <v>#DIV/0!</v>
      </c>
      <c r="FK6" s="86"/>
      <c r="FL6" s="86"/>
      <c r="FM6" s="86"/>
      <c r="FN6" s="65" t="s">
        <v>530</v>
      </c>
      <c r="FO6" s="5" t="s">
        <v>531</v>
      </c>
      <c r="FP6" s="86"/>
      <c r="FQ6" s="86"/>
      <c r="FR6" s="86"/>
      <c r="FS6" s="86"/>
      <c r="FT6" s="88"/>
      <c r="FU6" s="88" t="e">
        <f t="shared" si="14"/>
        <v>#DIV/0!</v>
      </c>
      <c r="FV6" s="86"/>
      <c r="FW6" s="86"/>
      <c r="FX6" s="86"/>
      <c r="FY6" s="65" t="s">
        <v>537</v>
      </c>
      <c r="FZ6" s="5" t="s">
        <v>538</v>
      </c>
      <c r="GA6" s="86"/>
      <c r="GB6" s="86"/>
      <c r="GC6" s="86"/>
      <c r="GD6" s="86"/>
      <c r="GE6" s="88"/>
      <c r="GF6" s="88" t="e">
        <f t="shared" si="15"/>
        <v>#DIV/0!</v>
      </c>
      <c r="GG6" s="86"/>
      <c r="GH6" s="86"/>
      <c r="GI6" s="86"/>
      <c r="GJ6" s="65" t="s">
        <v>539</v>
      </c>
      <c r="GK6" s="5" t="s">
        <v>279</v>
      </c>
      <c r="GL6" s="86"/>
      <c r="GM6" s="86"/>
      <c r="GN6" s="86"/>
      <c r="GO6" s="86"/>
      <c r="GP6" s="88"/>
      <c r="GQ6" s="88" t="e">
        <f t="shared" si="16"/>
        <v>#DIV/0!</v>
      </c>
      <c r="GR6" s="86"/>
      <c r="GS6" s="86"/>
      <c r="GT6" s="86"/>
      <c r="GU6" s="65" t="s">
        <v>544</v>
      </c>
      <c r="GV6" s="5" t="s">
        <v>279</v>
      </c>
      <c r="GW6" s="86"/>
      <c r="GX6" s="86"/>
      <c r="GY6" s="86"/>
      <c r="GZ6" s="86"/>
      <c r="HA6" s="88"/>
      <c r="HB6" s="88" t="e">
        <f t="shared" si="17"/>
        <v>#DIV/0!</v>
      </c>
      <c r="HC6" s="86"/>
      <c r="HD6" s="86"/>
      <c r="HE6" s="86"/>
      <c r="HF6" s="73" t="s">
        <v>546</v>
      </c>
      <c r="HG6" s="5" t="s">
        <v>279</v>
      </c>
      <c r="HH6" s="86"/>
      <c r="HI6" s="86"/>
      <c r="HJ6" s="86"/>
      <c r="HK6" s="86"/>
      <c r="HL6" s="88"/>
      <c r="HM6" s="88" t="e">
        <f t="shared" si="18"/>
        <v>#DIV/0!</v>
      </c>
      <c r="HN6" s="86"/>
      <c r="HO6" s="86"/>
      <c r="HP6" s="86"/>
      <c r="HQ6" s="73" t="s">
        <v>546</v>
      </c>
      <c r="HR6" s="5" t="s">
        <v>279</v>
      </c>
      <c r="HS6" s="86"/>
      <c r="HT6" s="86"/>
      <c r="HU6" s="86"/>
      <c r="HV6" s="86"/>
      <c r="HW6" s="88"/>
      <c r="HX6" s="88" t="e">
        <f t="shared" si="19"/>
        <v>#DIV/0!</v>
      </c>
      <c r="HY6" s="86"/>
      <c r="HZ6" s="86"/>
      <c r="IA6" s="86"/>
      <c r="IB6" s="73" t="s">
        <v>559</v>
      </c>
      <c r="IC6" s="5" t="s">
        <v>279</v>
      </c>
      <c r="ID6" s="86"/>
      <c r="IE6" s="86"/>
      <c r="IF6" s="86"/>
      <c r="IG6" s="86"/>
      <c r="IH6" s="88"/>
      <c r="II6" s="88" t="e">
        <f t="shared" si="20"/>
        <v>#DIV/0!</v>
      </c>
      <c r="IJ6" s="86"/>
      <c r="IK6" s="86"/>
      <c r="IL6" s="86"/>
      <c r="IM6" s="73" t="s">
        <v>563</v>
      </c>
      <c r="IN6" s="5" t="s">
        <v>279</v>
      </c>
      <c r="IO6" s="86"/>
      <c r="IP6" s="86"/>
      <c r="IQ6" s="86"/>
      <c r="IR6" s="86"/>
      <c r="IS6" s="88"/>
      <c r="IT6" s="88" t="e">
        <f t="shared" si="21"/>
        <v>#DIV/0!</v>
      </c>
      <c r="IU6" s="86"/>
      <c r="IV6" s="86"/>
    </row>
    <row r="7" spans="1:256" ht="27" customHeight="1" thickBot="1">
      <c r="A7" s="30">
        <v>1179</v>
      </c>
      <c r="B7" s="35">
        <v>480000</v>
      </c>
      <c r="C7" s="36" t="s">
        <v>148</v>
      </c>
      <c r="D7" s="85" t="s">
        <v>583</v>
      </c>
      <c r="E7" s="55" t="s">
        <v>153</v>
      </c>
      <c r="F7" s="5" t="s">
        <v>141</v>
      </c>
      <c r="G7" s="86"/>
      <c r="H7" s="86"/>
      <c r="I7" s="86"/>
      <c r="J7" s="86"/>
      <c r="K7" s="88"/>
      <c r="L7" s="88" t="e">
        <f t="shared" si="0"/>
        <v>#DIV/0!</v>
      </c>
      <c r="M7" s="86"/>
      <c r="N7" s="86"/>
      <c r="O7" s="86"/>
      <c r="P7" s="55" t="s">
        <v>153</v>
      </c>
      <c r="Q7" s="5" t="s">
        <v>141</v>
      </c>
      <c r="R7" s="86"/>
      <c r="S7" s="86"/>
      <c r="T7" s="86"/>
      <c r="U7" s="86"/>
      <c r="V7" s="88"/>
      <c r="W7" s="88" t="e">
        <f t="shared" si="1"/>
        <v>#DIV/0!</v>
      </c>
      <c r="X7" s="86"/>
      <c r="Y7" s="86"/>
      <c r="Z7" s="86"/>
      <c r="AA7" s="55" t="s">
        <v>153</v>
      </c>
      <c r="AB7" s="5" t="s">
        <v>141</v>
      </c>
      <c r="AC7" s="86"/>
      <c r="AD7" s="86"/>
      <c r="AE7" s="86"/>
      <c r="AF7" s="86"/>
      <c r="AG7" s="88"/>
      <c r="AH7" s="88" t="e">
        <f t="shared" si="2"/>
        <v>#DIV/0!</v>
      </c>
      <c r="AI7" s="86"/>
      <c r="AJ7" s="86"/>
      <c r="AK7" s="86"/>
      <c r="AL7" s="57" t="s">
        <v>160</v>
      </c>
      <c r="AM7" s="5" t="s">
        <v>141</v>
      </c>
      <c r="AN7" s="86" t="s">
        <v>191</v>
      </c>
      <c r="AO7" s="86">
        <v>543700</v>
      </c>
      <c r="AP7" s="86" t="s">
        <v>192</v>
      </c>
      <c r="AQ7" s="86">
        <v>200</v>
      </c>
      <c r="AR7" s="95">
        <v>7.47</v>
      </c>
      <c r="AS7" s="95">
        <f t="shared" si="3"/>
        <v>0.03735</v>
      </c>
      <c r="AT7" s="97">
        <v>17928</v>
      </c>
      <c r="AU7" s="91" t="s">
        <v>156</v>
      </c>
      <c r="AV7" s="86" t="s">
        <v>175</v>
      </c>
      <c r="AW7" s="4" t="s">
        <v>278</v>
      </c>
      <c r="AX7" s="5" t="s">
        <v>279</v>
      </c>
      <c r="AY7" s="86"/>
      <c r="AZ7" s="86"/>
      <c r="BA7" s="86"/>
      <c r="BB7" s="86"/>
      <c r="BC7" s="88"/>
      <c r="BD7" s="88" t="e">
        <f t="shared" si="4"/>
        <v>#DIV/0!</v>
      </c>
      <c r="BE7" s="86"/>
      <c r="BF7" s="86"/>
      <c r="BG7" s="86"/>
      <c r="BH7" s="63" t="s">
        <v>283</v>
      </c>
      <c r="BI7" s="5" t="s">
        <v>279</v>
      </c>
      <c r="BJ7" s="86"/>
      <c r="BK7" s="86"/>
      <c r="BL7" s="86"/>
      <c r="BM7" s="86"/>
      <c r="BN7" s="88"/>
      <c r="BO7" s="88" t="e">
        <f t="shared" si="5"/>
        <v>#DIV/0!</v>
      </c>
      <c r="BP7" s="86"/>
      <c r="BQ7" s="86"/>
      <c r="BR7" s="86"/>
      <c r="BS7" s="63" t="s">
        <v>290</v>
      </c>
      <c r="BT7" s="5" t="s">
        <v>291</v>
      </c>
      <c r="BU7" s="86" t="s">
        <v>309</v>
      </c>
      <c r="BV7" s="93" t="s">
        <v>310</v>
      </c>
      <c r="BW7" s="86" t="s">
        <v>199</v>
      </c>
      <c r="BX7" s="86">
        <v>200</v>
      </c>
      <c r="BY7" s="95">
        <v>7.8</v>
      </c>
      <c r="BZ7" s="95">
        <f t="shared" si="6"/>
        <v>0.039</v>
      </c>
      <c r="CA7" s="97">
        <v>18720</v>
      </c>
      <c r="CB7" s="86"/>
      <c r="CC7" s="86"/>
      <c r="CD7" s="63" t="s">
        <v>329</v>
      </c>
      <c r="CE7" s="5" t="s">
        <v>328</v>
      </c>
      <c r="CF7" s="86" t="s">
        <v>191</v>
      </c>
      <c r="CG7" s="93" t="s">
        <v>364</v>
      </c>
      <c r="CH7" s="86" t="s">
        <v>199</v>
      </c>
      <c r="CI7" s="86">
        <v>200</v>
      </c>
      <c r="CJ7" s="95">
        <v>7.46</v>
      </c>
      <c r="CK7" s="95">
        <f t="shared" si="7"/>
        <v>0.0373</v>
      </c>
      <c r="CL7" s="97">
        <v>17904</v>
      </c>
      <c r="CM7" s="91" t="s">
        <v>156</v>
      </c>
      <c r="CN7" s="92" t="s">
        <v>363</v>
      </c>
      <c r="CO7" s="65" t="s">
        <v>435</v>
      </c>
      <c r="CP7" s="5" t="s">
        <v>436</v>
      </c>
      <c r="CQ7" s="86"/>
      <c r="CR7" s="86"/>
      <c r="CS7" s="86"/>
      <c r="CT7" s="86"/>
      <c r="CU7" s="88"/>
      <c r="CV7" s="88" t="e">
        <f t="shared" si="8"/>
        <v>#DIV/0!</v>
      </c>
      <c r="CW7" s="86"/>
      <c r="CX7" s="86"/>
      <c r="CY7" s="86"/>
      <c r="CZ7" s="66" t="s">
        <v>441</v>
      </c>
      <c r="DA7" s="5" t="s">
        <v>442</v>
      </c>
      <c r="DB7" s="86"/>
      <c r="DC7" s="86"/>
      <c r="DD7" s="86"/>
      <c r="DE7" s="86"/>
      <c r="DF7" s="88"/>
      <c r="DG7" s="88" t="e">
        <f t="shared" si="9"/>
        <v>#DIV/0!</v>
      </c>
      <c r="DH7" s="86"/>
      <c r="DI7" s="86"/>
      <c r="DJ7" s="86"/>
      <c r="DK7" s="66" t="s">
        <v>444</v>
      </c>
      <c r="DL7" s="5" t="s">
        <v>279</v>
      </c>
      <c r="DM7" s="86" t="s">
        <v>464</v>
      </c>
      <c r="DN7" s="93" t="s">
        <v>463</v>
      </c>
      <c r="DO7" s="86" t="s">
        <v>199</v>
      </c>
      <c r="DP7" s="86">
        <v>200</v>
      </c>
      <c r="DQ7" s="95">
        <v>9.51</v>
      </c>
      <c r="DR7" s="95">
        <f t="shared" si="10"/>
        <v>0.04755</v>
      </c>
      <c r="DS7" s="97">
        <v>22824</v>
      </c>
      <c r="DT7" s="86"/>
      <c r="DU7" s="92" t="s">
        <v>465</v>
      </c>
      <c r="DV7" s="65" t="s">
        <v>511</v>
      </c>
      <c r="DW7" s="5" t="s">
        <v>512</v>
      </c>
      <c r="DX7" s="86"/>
      <c r="DY7" s="86"/>
      <c r="DZ7" s="86"/>
      <c r="EA7" s="86"/>
      <c r="EB7" s="88"/>
      <c r="EC7" s="88" t="e">
        <f t="shared" si="11"/>
        <v>#DIV/0!</v>
      </c>
      <c r="ED7" s="86"/>
      <c r="EE7" s="86"/>
      <c r="EF7" s="86"/>
      <c r="EG7" s="65" t="s">
        <v>519</v>
      </c>
      <c r="EH7" s="5" t="s">
        <v>141</v>
      </c>
      <c r="EI7" s="86"/>
      <c r="EJ7" s="86"/>
      <c r="EK7" s="86"/>
      <c r="EL7" s="86"/>
      <c r="EM7" s="88"/>
      <c r="EN7" s="88" t="e">
        <f t="shared" si="22"/>
        <v>#DIV/0!</v>
      </c>
      <c r="EO7" s="86"/>
      <c r="EP7" s="86"/>
      <c r="EQ7" s="86"/>
      <c r="ER7" s="65" t="s">
        <v>522</v>
      </c>
      <c r="ES7" s="5" t="s">
        <v>141</v>
      </c>
      <c r="ET7" s="86"/>
      <c r="EU7" s="86"/>
      <c r="EV7" s="86"/>
      <c r="EW7" s="86"/>
      <c r="EX7" s="88"/>
      <c r="EY7" s="88" t="e">
        <f t="shared" si="12"/>
        <v>#DIV/0!</v>
      </c>
      <c r="EZ7" s="86"/>
      <c r="FA7" s="86"/>
      <c r="FB7" s="86"/>
      <c r="FC7" s="65" t="s">
        <v>525</v>
      </c>
      <c r="FD7" s="5" t="s">
        <v>526</v>
      </c>
      <c r="FE7" s="86"/>
      <c r="FF7" s="86"/>
      <c r="FG7" s="86"/>
      <c r="FH7" s="86"/>
      <c r="FI7" s="88"/>
      <c r="FJ7" s="88" t="e">
        <f t="shared" si="13"/>
        <v>#DIV/0!</v>
      </c>
      <c r="FK7" s="86"/>
      <c r="FL7" s="86"/>
      <c r="FM7" s="86"/>
      <c r="FN7" s="65" t="s">
        <v>530</v>
      </c>
      <c r="FO7" s="5" t="s">
        <v>531</v>
      </c>
      <c r="FP7" s="86"/>
      <c r="FQ7" s="86"/>
      <c r="FR7" s="86"/>
      <c r="FS7" s="86"/>
      <c r="FT7" s="88"/>
      <c r="FU7" s="88" t="e">
        <f t="shared" si="14"/>
        <v>#DIV/0!</v>
      </c>
      <c r="FV7" s="86"/>
      <c r="FW7" s="86"/>
      <c r="FX7" s="86"/>
      <c r="FY7" s="65" t="s">
        <v>537</v>
      </c>
      <c r="FZ7" s="5" t="s">
        <v>538</v>
      </c>
      <c r="GA7" s="86"/>
      <c r="GB7" s="86"/>
      <c r="GC7" s="86"/>
      <c r="GD7" s="86"/>
      <c r="GE7" s="88"/>
      <c r="GF7" s="88" t="e">
        <f t="shared" si="15"/>
        <v>#DIV/0!</v>
      </c>
      <c r="GG7" s="86"/>
      <c r="GH7" s="86"/>
      <c r="GI7" s="86"/>
      <c r="GJ7" s="65" t="s">
        <v>539</v>
      </c>
      <c r="GK7" s="5" t="s">
        <v>279</v>
      </c>
      <c r="GL7" s="86"/>
      <c r="GM7" s="86"/>
      <c r="GN7" s="86"/>
      <c r="GO7" s="86"/>
      <c r="GP7" s="88"/>
      <c r="GQ7" s="88" t="e">
        <f t="shared" si="16"/>
        <v>#DIV/0!</v>
      </c>
      <c r="GR7" s="86"/>
      <c r="GS7" s="86"/>
      <c r="GT7" s="86"/>
      <c r="GU7" s="65" t="s">
        <v>544</v>
      </c>
      <c r="GV7" s="5" t="s">
        <v>279</v>
      </c>
      <c r="GW7" s="86"/>
      <c r="GX7" s="86"/>
      <c r="GY7" s="86"/>
      <c r="GZ7" s="86"/>
      <c r="HA7" s="88"/>
      <c r="HB7" s="88" t="e">
        <f t="shared" si="17"/>
        <v>#DIV/0!</v>
      </c>
      <c r="HC7" s="86"/>
      <c r="HD7" s="86"/>
      <c r="HE7" s="86"/>
      <c r="HF7" s="73" t="s">
        <v>546</v>
      </c>
      <c r="HG7" s="5" t="s">
        <v>279</v>
      </c>
      <c r="HH7" s="86"/>
      <c r="HI7" s="86"/>
      <c r="HJ7" s="86"/>
      <c r="HK7" s="86"/>
      <c r="HL7" s="88"/>
      <c r="HM7" s="88" t="e">
        <f t="shared" si="18"/>
        <v>#DIV/0!</v>
      </c>
      <c r="HN7" s="86"/>
      <c r="HO7" s="86"/>
      <c r="HP7" s="86"/>
      <c r="HQ7" s="73" t="s">
        <v>546</v>
      </c>
      <c r="HR7" s="5" t="s">
        <v>279</v>
      </c>
      <c r="HS7" s="86"/>
      <c r="HT7" s="86"/>
      <c r="HU7" s="86"/>
      <c r="HV7" s="86"/>
      <c r="HW7" s="88"/>
      <c r="HX7" s="88" t="e">
        <f t="shared" si="19"/>
        <v>#DIV/0!</v>
      </c>
      <c r="HY7" s="86"/>
      <c r="HZ7" s="86"/>
      <c r="IA7" s="86"/>
      <c r="IB7" s="73" t="s">
        <v>559</v>
      </c>
      <c r="IC7" s="5" t="s">
        <v>279</v>
      </c>
      <c r="ID7" s="86"/>
      <c r="IE7" s="86"/>
      <c r="IF7" s="86"/>
      <c r="IG7" s="86"/>
      <c r="IH7" s="88"/>
      <c r="II7" s="88" t="e">
        <f t="shared" si="20"/>
        <v>#DIV/0!</v>
      </c>
      <c r="IJ7" s="86"/>
      <c r="IK7" s="86"/>
      <c r="IL7" s="86"/>
      <c r="IM7" s="73" t="s">
        <v>563</v>
      </c>
      <c r="IN7" s="5" t="s">
        <v>279</v>
      </c>
      <c r="IO7" s="86"/>
      <c r="IP7" s="86"/>
      <c r="IQ7" s="86"/>
      <c r="IR7" s="86"/>
      <c r="IS7" s="88"/>
      <c r="IT7" s="88" t="e">
        <f t="shared" si="21"/>
        <v>#DIV/0!</v>
      </c>
      <c r="IU7" s="86"/>
      <c r="IV7" s="86"/>
    </row>
    <row r="8" spans="1:256" ht="48" customHeight="1" thickBot="1">
      <c r="A8" s="14">
        <v>1184</v>
      </c>
      <c r="B8" s="15">
        <v>300</v>
      </c>
      <c r="C8" s="16" t="s">
        <v>131</v>
      </c>
      <c r="D8" s="67" t="s">
        <v>567</v>
      </c>
      <c r="E8" s="55" t="s">
        <v>153</v>
      </c>
      <c r="F8" s="5" t="s">
        <v>141</v>
      </c>
      <c r="G8" s="10"/>
      <c r="H8" s="10"/>
      <c r="I8" s="10"/>
      <c r="J8" s="10"/>
      <c r="K8" s="12"/>
      <c r="L8" s="12" t="e">
        <f t="shared" si="0"/>
        <v>#DIV/0!</v>
      </c>
      <c r="M8" s="10"/>
      <c r="N8" s="10"/>
      <c r="O8" s="10"/>
      <c r="P8" s="55" t="s">
        <v>153</v>
      </c>
      <c r="Q8" s="5" t="s">
        <v>141</v>
      </c>
      <c r="R8" s="10"/>
      <c r="S8" s="10"/>
      <c r="T8" s="10"/>
      <c r="U8" s="10"/>
      <c r="V8" s="12"/>
      <c r="W8" s="12" t="e">
        <f t="shared" si="1"/>
        <v>#DIV/0!</v>
      </c>
      <c r="X8" s="10"/>
      <c r="Y8" s="10"/>
      <c r="Z8" s="10"/>
      <c r="AA8" s="55" t="s">
        <v>153</v>
      </c>
      <c r="AB8" s="5" t="s">
        <v>141</v>
      </c>
      <c r="AC8" s="10"/>
      <c r="AD8" s="10"/>
      <c r="AE8" s="10"/>
      <c r="AF8" s="10"/>
      <c r="AG8" s="12"/>
      <c r="AH8" s="12" t="e">
        <f t="shared" si="2"/>
        <v>#DIV/0!</v>
      </c>
      <c r="AI8" s="10"/>
      <c r="AJ8" s="10"/>
      <c r="AK8" s="10"/>
      <c r="AL8" s="57" t="s">
        <v>160</v>
      </c>
      <c r="AM8" s="5" t="s">
        <v>141</v>
      </c>
      <c r="AN8" s="10" t="s">
        <v>163</v>
      </c>
      <c r="AO8" s="59" t="s">
        <v>164</v>
      </c>
      <c r="AP8" s="10" t="s">
        <v>165</v>
      </c>
      <c r="AQ8" s="10">
        <v>640</v>
      </c>
      <c r="AR8" s="58">
        <v>18.54</v>
      </c>
      <c r="AS8" s="58">
        <f t="shared" si="3"/>
        <v>0.028968749999999998</v>
      </c>
      <c r="AT8" s="60">
        <v>5562</v>
      </c>
      <c r="AU8" s="54" t="s">
        <v>156</v>
      </c>
      <c r="AV8" s="10"/>
      <c r="AW8" s="4" t="s">
        <v>278</v>
      </c>
      <c r="AX8" s="5" t="s">
        <v>279</v>
      </c>
      <c r="AY8" s="10"/>
      <c r="AZ8" s="10"/>
      <c r="BA8" s="10"/>
      <c r="BB8" s="10"/>
      <c r="BC8" s="12"/>
      <c r="BD8" s="12" t="e">
        <f t="shared" si="4"/>
        <v>#DIV/0!</v>
      </c>
      <c r="BE8" s="10"/>
      <c r="BF8" s="10"/>
      <c r="BG8" s="10"/>
      <c r="BH8" s="63" t="s">
        <v>283</v>
      </c>
      <c r="BI8" s="5" t="s">
        <v>279</v>
      </c>
      <c r="BJ8" s="10"/>
      <c r="BK8" s="10"/>
      <c r="BL8" s="10"/>
      <c r="BM8" s="10"/>
      <c r="BN8" s="12"/>
      <c r="BO8" s="12" t="e">
        <f t="shared" si="5"/>
        <v>#DIV/0!</v>
      </c>
      <c r="BP8" s="10"/>
      <c r="BQ8" s="10"/>
      <c r="BR8" s="10"/>
      <c r="BS8" s="63" t="s">
        <v>290</v>
      </c>
      <c r="BT8" s="5" t="s">
        <v>291</v>
      </c>
      <c r="BU8" s="10"/>
      <c r="BV8" s="10"/>
      <c r="BW8" s="10"/>
      <c r="BX8" s="10"/>
      <c r="BY8" s="12"/>
      <c r="BZ8" s="12" t="e">
        <f t="shared" si="6"/>
        <v>#DIV/0!</v>
      </c>
      <c r="CA8" s="10"/>
      <c r="CB8" s="10"/>
      <c r="CC8" s="10"/>
      <c r="CD8" s="63" t="s">
        <v>329</v>
      </c>
      <c r="CE8" s="5" t="s">
        <v>328</v>
      </c>
      <c r="CF8" s="10" t="s">
        <v>163</v>
      </c>
      <c r="CG8" s="10">
        <v>1142470</v>
      </c>
      <c r="CH8" s="10" t="s">
        <v>165</v>
      </c>
      <c r="CI8" s="10">
        <v>640</v>
      </c>
      <c r="CJ8" s="58">
        <v>19.49</v>
      </c>
      <c r="CK8" s="58">
        <f t="shared" si="7"/>
        <v>0.030453124999999998</v>
      </c>
      <c r="CL8" s="60">
        <v>5847</v>
      </c>
      <c r="CM8" s="54" t="s">
        <v>156</v>
      </c>
      <c r="CN8" s="56" t="s">
        <v>348</v>
      </c>
      <c r="CO8" s="65" t="s">
        <v>435</v>
      </c>
      <c r="CP8" s="5" t="s">
        <v>436</v>
      </c>
      <c r="CQ8" s="10"/>
      <c r="CR8" s="10"/>
      <c r="CS8" s="10"/>
      <c r="CT8" s="10"/>
      <c r="CU8" s="12"/>
      <c r="CV8" s="12" t="e">
        <f t="shared" si="8"/>
        <v>#DIV/0!</v>
      </c>
      <c r="CW8" s="10"/>
      <c r="CX8" s="10"/>
      <c r="CY8" s="10"/>
      <c r="CZ8" s="66" t="s">
        <v>441</v>
      </c>
      <c r="DA8" s="5" t="s">
        <v>442</v>
      </c>
      <c r="DB8" s="10"/>
      <c r="DC8" s="10"/>
      <c r="DD8" s="10"/>
      <c r="DE8" s="10"/>
      <c r="DF8" s="12"/>
      <c r="DG8" s="12" t="e">
        <f t="shared" si="9"/>
        <v>#DIV/0!</v>
      </c>
      <c r="DH8" s="10"/>
      <c r="DI8" s="10"/>
      <c r="DJ8" s="10"/>
      <c r="DK8" s="66" t="s">
        <v>444</v>
      </c>
      <c r="DL8" s="5" t="s">
        <v>279</v>
      </c>
      <c r="DM8" s="10" t="s">
        <v>446</v>
      </c>
      <c r="DN8" s="10">
        <v>4278</v>
      </c>
      <c r="DO8" s="10" t="s">
        <v>165</v>
      </c>
      <c r="DP8" s="10">
        <v>640</v>
      </c>
      <c r="DQ8" s="58">
        <v>25.29</v>
      </c>
      <c r="DR8" s="58">
        <f t="shared" si="10"/>
        <v>0.039515625</v>
      </c>
      <c r="DS8" s="60">
        <v>7587</v>
      </c>
      <c r="DT8" s="54" t="s">
        <v>156</v>
      </c>
      <c r="DU8" s="10"/>
      <c r="DV8" s="65" t="s">
        <v>511</v>
      </c>
      <c r="DW8" s="5" t="s">
        <v>512</v>
      </c>
      <c r="DX8" s="10"/>
      <c r="DY8" s="10"/>
      <c r="DZ8" s="10"/>
      <c r="EA8" s="10"/>
      <c r="EB8" s="12"/>
      <c r="EC8" s="12" t="e">
        <f t="shared" si="11"/>
        <v>#DIV/0!</v>
      </c>
      <c r="ED8" s="10"/>
      <c r="EE8" s="10"/>
      <c r="EF8" s="10"/>
      <c r="EG8" s="65" t="s">
        <v>519</v>
      </c>
      <c r="EH8" s="5" t="s">
        <v>141</v>
      </c>
      <c r="EI8" s="10"/>
      <c r="EJ8" s="10"/>
      <c r="EK8" s="10"/>
      <c r="EL8" s="10"/>
      <c r="EM8" s="12"/>
      <c r="EN8" s="88" t="e">
        <f t="shared" si="22"/>
        <v>#DIV/0!</v>
      </c>
      <c r="EO8" s="10"/>
      <c r="EP8" s="10"/>
      <c r="EQ8" s="10"/>
      <c r="ER8" s="65" t="s">
        <v>522</v>
      </c>
      <c r="ES8" s="5" t="s">
        <v>141</v>
      </c>
      <c r="ET8" s="10"/>
      <c r="EU8" s="10"/>
      <c r="EV8" s="10"/>
      <c r="EW8" s="10"/>
      <c r="EX8" s="12"/>
      <c r="EY8" s="12" t="e">
        <f t="shared" si="12"/>
        <v>#DIV/0!</v>
      </c>
      <c r="EZ8" s="10"/>
      <c r="FA8" s="10"/>
      <c r="FB8" s="10"/>
      <c r="FC8" s="65" t="s">
        <v>525</v>
      </c>
      <c r="FD8" s="5" t="s">
        <v>526</v>
      </c>
      <c r="FE8" s="10"/>
      <c r="FF8" s="10"/>
      <c r="FG8" s="10"/>
      <c r="FH8" s="10"/>
      <c r="FI8" s="12"/>
      <c r="FJ8" s="12" t="e">
        <f t="shared" si="13"/>
        <v>#DIV/0!</v>
      </c>
      <c r="FK8" s="10"/>
      <c r="FL8" s="10"/>
      <c r="FM8" s="10"/>
      <c r="FN8" s="65" t="s">
        <v>530</v>
      </c>
      <c r="FO8" s="5" t="s">
        <v>531</v>
      </c>
      <c r="FP8" s="10"/>
      <c r="FQ8" s="10"/>
      <c r="FR8" s="10"/>
      <c r="FS8" s="10"/>
      <c r="FT8" s="12"/>
      <c r="FU8" s="12" t="e">
        <f t="shared" si="14"/>
        <v>#DIV/0!</v>
      </c>
      <c r="FV8" s="10"/>
      <c r="FW8" s="10"/>
      <c r="FX8" s="10"/>
      <c r="FY8" s="65" t="s">
        <v>537</v>
      </c>
      <c r="FZ8" s="5" t="s">
        <v>538</v>
      </c>
      <c r="GA8" s="10"/>
      <c r="GB8" s="10"/>
      <c r="GC8" s="10"/>
      <c r="GD8" s="10"/>
      <c r="GE8" s="12"/>
      <c r="GF8" s="12" t="e">
        <f t="shared" si="15"/>
        <v>#DIV/0!</v>
      </c>
      <c r="GG8" s="10"/>
      <c r="GH8" s="10"/>
      <c r="GI8" s="10"/>
      <c r="GJ8" s="65" t="s">
        <v>539</v>
      </c>
      <c r="GK8" s="5" t="s">
        <v>279</v>
      </c>
      <c r="GL8" s="10"/>
      <c r="GM8" s="10"/>
      <c r="GN8" s="10"/>
      <c r="GO8" s="10"/>
      <c r="GP8" s="12"/>
      <c r="GQ8" s="12" t="e">
        <f t="shared" si="16"/>
        <v>#DIV/0!</v>
      </c>
      <c r="GR8" s="10"/>
      <c r="GS8" s="10"/>
      <c r="GT8" s="10"/>
      <c r="GU8" s="65" t="s">
        <v>544</v>
      </c>
      <c r="GV8" s="5" t="s">
        <v>279</v>
      </c>
      <c r="GW8" s="10"/>
      <c r="GX8" s="10"/>
      <c r="GY8" s="10"/>
      <c r="GZ8" s="10"/>
      <c r="HA8" s="12"/>
      <c r="HB8" s="12" t="e">
        <f t="shared" si="17"/>
        <v>#DIV/0!</v>
      </c>
      <c r="HC8" s="10"/>
      <c r="HD8" s="10"/>
      <c r="HE8" s="10"/>
      <c r="HF8" s="73" t="s">
        <v>546</v>
      </c>
      <c r="HG8" s="5" t="s">
        <v>279</v>
      </c>
      <c r="HH8" s="10"/>
      <c r="HI8" s="10"/>
      <c r="HJ8" s="10"/>
      <c r="HK8" s="10"/>
      <c r="HL8" s="12"/>
      <c r="HM8" s="12" t="e">
        <f t="shared" si="18"/>
        <v>#DIV/0!</v>
      </c>
      <c r="HN8" s="10"/>
      <c r="HO8" s="10"/>
      <c r="HP8" s="10"/>
      <c r="HQ8" s="73" t="s">
        <v>546</v>
      </c>
      <c r="HR8" s="5" t="s">
        <v>279</v>
      </c>
      <c r="HS8" s="10"/>
      <c r="HT8" s="10"/>
      <c r="HU8" s="10"/>
      <c r="HV8" s="10"/>
      <c r="HW8" s="12"/>
      <c r="HX8" s="12" t="e">
        <f t="shared" si="19"/>
        <v>#DIV/0!</v>
      </c>
      <c r="HY8" s="10"/>
      <c r="HZ8" s="10"/>
      <c r="IA8" s="10"/>
      <c r="IB8" s="73" t="s">
        <v>559</v>
      </c>
      <c r="IC8" s="5" t="s">
        <v>279</v>
      </c>
      <c r="ID8" s="10"/>
      <c r="IE8" s="10"/>
      <c r="IF8" s="10"/>
      <c r="IG8" s="10"/>
      <c r="IH8" s="12"/>
      <c r="II8" s="12" t="e">
        <f t="shared" si="20"/>
        <v>#DIV/0!</v>
      </c>
      <c r="IJ8" s="10"/>
      <c r="IK8" s="10"/>
      <c r="IL8" s="10"/>
      <c r="IM8" s="73" t="s">
        <v>563</v>
      </c>
      <c r="IN8" s="5" t="s">
        <v>279</v>
      </c>
      <c r="IO8" s="10"/>
      <c r="IP8" s="10"/>
      <c r="IQ8" s="10"/>
      <c r="IR8" s="10"/>
      <c r="IS8" s="12"/>
      <c r="IT8" s="12" t="e">
        <f t="shared" si="21"/>
        <v>#DIV/0!</v>
      </c>
      <c r="IU8" s="10"/>
      <c r="IV8" s="10"/>
    </row>
    <row r="9" spans="1:256" ht="27" customHeight="1" thickBot="1">
      <c r="A9" s="30">
        <v>1186</v>
      </c>
      <c r="B9" s="31">
        <v>480000</v>
      </c>
      <c r="C9" s="32" t="s">
        <v>148</v>
      </c>
      <c r="D9" s="85" t="s">
        <v>584</v>
      </c>
      <c r="E9" s="55" t="s">
        <v>153</v>
      </c>
      <c r="F9" s="5" t="s">
        <v>141</v>
      </c>
      <c r="G9" s="86"/>
      <c r="H9" s="86"/>
      <c r="I9" s="86"/>
      <c r="J9" s="86"/>
      <c r="K9" s="88"/>
      <c r="L9" s="88" t="e">
        <f t="shared" si="0"/>
        <v>#DIV/0!</v>
      </c>
      <c r="M9" s="86"/>
      <c r="N9" s="86"/>
      <c r="O9" s="86"/>
      <c r="P9" s="55" t="s">
        <v>153</v>
      </c>
      <c r="Q9" s="5" t="s">
        <v>141</v>
      </c>
      <c r="R9" s="86"/>
      <c r="S9" s="86"/>
      <c r="T9" s="86"/>
      <c r="U9" s="86"/>
      <c r="V9" s="88"/>
      <c r="W9" s="88" t="e">
        <f t="shared" si="1"/>
        <v>#DIV/0!</v>
      </c>
      <c r="X9" s="86"/>
      <c r="Y9" s="86"/>
      <c r="Z9" s="86"/>
      <c r="AA9" s="55" t="s">
        <v>153</v>
      </c>
      <c r="AB9" s="5" t="s">
        <v>141</v>
      </c>
      <c r="AC9" s="86"/>
      <c r="AD9" s="86"/>
      <c r="AE9" s="86"/>
      <c r="AF9" s="86"/>
      <c r="AG9" s="88"/>
      <c r="AH9" s="88" t="e">
        <f t="shared" si="2"/>
        <v>#DIV/0!</v>
      </c>
      <c r="AI9" s="86"/>
      <c r="AJ9" s="86"/>
      <c r="AK9" s="86"/>
      <c r="AL9" s="57" t="s">
        <v>160</v>
      </c>
      <c r="AM9" s="5" t="s">
        <v>141</v>
      </c>
      <c r="AN9" s="86" t="s">
        <v>191</v>
      </c>
      <c r="AO9" s="86">
        <v>533700</v>
      </c>
      <c r="AP9" s="86" t="s">
        <v>192</v>
      </c>
      <c r="AQ9" s="86">
        <v>200</v>
      </c>
      <c r="AR9" s="95">
        <v>17.6</v>
      </c>
      <c r="AS9" s="95">
        <f t="shared" si="3"/>
        <v>0.08800000000000001</v>
      </c>
      <c r="AT9" s="97">
        <v>42240</v>
      </c>
      <c r="AU9" s="91" t="s">
        <v>156</v>
      </c>
      <c r="AV9" s="86" t="s">
        <v>175</v>
      </c>
      <c r="AW9" s="4" t="s">
        <v>278</v>
      </c>
      <c r="AX9" s="5" t="s">
        <v>279</v>
      </c>
      <c r="AY9" s="86" t="s">
        <v>195</v>
      </c>
      <c r="AZ9" s="86">
        <v>86317</v>
      </c>
      <c r="BA9" s="86" t="s">
        <v>192</v>
      </c>
      <c r="BB9" s="86">
        <v>200</v>
      </c>
      <c r="BC9" s="95">
        <v>12</v>
      </c>
      <c r="BD9" s="95">
        <f t="shared" si="4"/>
        <v>0.06</v>
      </c>
      <c r="BE9" s="97">
        <v>28800</v>
      </c>
      <c r="BF9" s="91" t="s">
        <v>156</v>
      </c>
      <c r="BG9" s="86" t="s">
        <v>175</v>
      </c>
      <c r="BH9" s="63" t="s">
        <v>283</v>
      </c>
      <c r="BI9" s="5" t="s">
        <v>279</v>
      </c>
      <c r="BJ9" s="86"/>
      <c r="BK9" s="86"/>
      <c r="BL9" s="86"/>
      <c r="BM9" s="86"/>
      <c r="BN9" s="88"/>
      <c r="BO9" s="88" t="e">
        <f t="shared" si="5"/>
        <v>#DIV/0!</v>
      </c>
      <c r="BP9" s="86"/>
      <c r="BQ9" s="86"/>
      <c r="BR9" s="86"/>
      <c r="BS9" s="63" t="s">
        <v>290</v>
      </c>
      <c r="BT9" s="5" t="s">
        <v>291</v>
      </c>
      <c r="BU9" s="86" t="s">
        <v>309</v>
      </c>
      <c r="BV9" s="93" t="s">
        <v>311</v>
      </c>
      <c r="BW9" s="86" t="s">
        <v>192</v>
      </c>
      <c r="BX9" s="86">
        <v>200</v>
      </c>
      <c r="BY9" s="95">
        <v>12.55</v>
      </c>
      <c r="BZ9" s="95">
        <f t="shared" si="6"/>
        <v>0.06275</v>
      </c>
      <c r="CA9" s="97">
        <v>30120</v>
      </c>
      <c r="CB9" s="86"/>
      <c r="CC9" s="102" t="s">
        <v>312</v>
      </c>
      <c r="CD9" s="63" t="s">
        <v>329</v>
      </c>
      <c r="CE9" s="5" t="s">
        <v>328</v>
      </c>
      <c r="CF9" s="86" t="s">
        <v>332</v>
      </c>
      <c r="CG9" s="93" t="s">
        <v>350</v>
      </c>
      <c r="CH9" s="86" t="s">
        <v>192</v>
      </c>
      <c r="CI9" s="86">
        <v>200</v>
      </c>
      <c r="CJ9" s="95">
        <v>15.45</v>
      </c>
      <c r="CK9" s="95">
        <f t="shared" si="7"/>
        <v>0.07725</v>
      </c>
      <c r="CL9" s="97">
        <v>37080</v>
      </c>
      <c r="CM9" s="86"/>
      <c r="CN9" s="92" t="s">
        <v>338</v>
      </c>
      <c r="CO9" s="65" t="s">
        <v>435</v>
      </c>
      <c r="CP9" s="5" t="s">
        <v>436</v>
      </c>
      <c r="CQ9" s="86"/>
      <c r="CR9" s="86"/>
      <c r="CS9" s="86"/>
      <c r="CT9" s="86"/>
      <c r="CU9" s="88"/>
      <c r="CV9" s="88" t="e">
        <f t="shared" si="8"/>
        <v>#DIV/0!</v>
      </c>
      <c r="CW9" s="86"/>
      <c r="CX9" s="86"/>
      <c r="CY9" s="86"/>
      <c r="CZ9" s="66" t="s">
        <v>441</v>
      </c>
      <c r="DA9" s="5" t="s">
        <v>442</v>
      </c>
      <c r="DB9" s="86"/>
      <c r="DC9" s="86"/>
      <c r="DD9" s="86"/>
      <c r="DE9" s="86"/>
      <c r="DF9" s="88"/>
      <c r="DG9" s="88" t="e">
        <f t="shared" si="9"/>
        <v>#DIV/0!</v>
      </c>
      <c r="DH9" s="86"/>
      <c r="DI9" s="86"/>
      <c r="DJ9" s="86"/>
      <c r="DK9" s="66" t="s">
        <v>444</v>
      </c>
      <c r="DL9" s="5" t="s">
        <v>279</v>
      </c>
      <c r="DM9" s="86" t="s">
        <v>464</v>
      </c>
      <c r="DN9" s="93" t="s">
        <v>466</v>
      </c>
      <c r="DO9" s="86" t="s">
        <v>467</v>
      </c>
      <c r="DP9" s="86">
        <v>200</v>
      </c>
      <c r="DQ9" s="95">
        <v>19.32</v>
      </c>
      <c r="DR9" s="95">
        <f t="shared" si="10"/>
        <v>0.0966</v>
      </c>
      <c r="DS9" s="97">
        <v>46368</v>
      </c>
      <c r="DT9" s="91" t="s">
        <v>156</v>
      </c>
      <c r="DU9" s="92" t="s">
        <v>465</v>
      </c>
      <c r="DV9" s="65" t="s">
        <v>511</v>
      </c>
      <c r="DW9" s="5" t="s">
        <v>512</v>
      </c>
      <c r="DX9" s="86"/>
      <c r="DY9" s="86"/>
      <c r="DZ9" s="86"/>
      <c r="EA9" s="86"/>
      <c r="EB9" s="88"/>
      <c r="EC9" s="88" t="e">
        <f t="shared" si="11"/>
        <v>#DIV/0!</v>
      </c>
      <c r="ED9" s="86"/>
      <c r="EE9" s="86"/>
      <c r="EF9" s="86"/>
      <c r="EG9" s="65" t="s">
        <v>519</v>
      </c>
      <c r="EH9" s="5" t="s">
        <v>141</v>
      </c>
      <c r="EI9" s="86"/>
      <c r="EJ9" s="86"/>
      <c r="EK9" s="86"/>
      <c r="EL9" s="86"/>
      <c r="EM9" s="88"/>
      <c r="EN9" s="88" t="e">
        <f t="shared" si="22"/>
        <v>#DIV/0!</v>
      </c>
      <c r="EO9" s="86"/>
      <c r="EP9" s="86"/>
      <c r="EQ9" s="86"/>
      <c r="ER9" s="65" t="s">
        <v>522</v>
      </c>
      <c r="ES9" s="5" t="s">
        <v>141</v>
      </c>
      <c r="ET9" s="86"/>
      <c r="EU9" s="86"/>
      <c r="EV9" s="86"/>
      <c r="EW9" s="86"/>
      <c r="EX9" s="88"/>
      <c r="EY9" s="88" t="e">
        <f t="shared" si="12"/>
        <v>#DIV/0!</v>
      </c>
      <c r="EZ9" s="86"/>
      <c r="FA9" s="86"/>
      <c r="FB9" s="86"/>
      <c r="FC9" s="65" t="s">
        <v>525</v>
      </c>
      <c r="FD9" s="5" t="s">
        <v>526</v>
      </c>
      <c r="FE9" s="86"/>
      <c r="FF9" s="86"/>
      <c r="FG9" s="86"/>
      <c r="FH9" s="86"/>
      <c r="FI9" s="88"/>
      <c r="FJ9" s="88" t="e">
        <f t="shared" si="13"/>
        <v>#DIV/0!</v>
      </c>
      <c r="FK9" s="86"/>
      <c r="FL9" s="86"/>
      <c r="FM9" s="86"/>
      <c r="FN9" s="65" t="s">
        <v>530</v>
      </c>
      <c r="FO9" s="5" t="s">
        <v>531</v>
      </c>
      <c r="FP9" s="86"/>
      <c r="FQ9" s="86"/>
      <c r="FR9" s="86"/>
      <c r="FS9" s="86"/>
      <c r="FT9" s="88"/>
      <c r="FU9" s="88" t="e">
        <f t="shared" si="14"/>
        <v>#DIV/0!</v>
      </c>
      <c r="FV9" s="86"/>
      <c r="FW9" s="86"/>
      <c r="FX9" s="86"/>
      <c r="FY9" s="65" t="s">
        <v>537</v>
      </c>
      <c r="FZ9" s="5" t="s">
        <v>538</v>
      </c>
      <c r="GA9" s="86"/>
      <c r="GB9" s="86"/>
      <c r="GC9" s="86"/>
      <c r="GD9" s="86"/>
      <c r="GE9" s="88"/>
      <c r="GF9" s="88" t="e">
        <f t="shared" si="15"/>
        <v>#DIV/0!</v>
      </c>
      <c r="GG9" s="86"/>
      <c r="GH9" s="86"/>
      <c r="GI9" s="86"/>
      <c r="GJ9" s="65" t="s">
        <v>539</v>
      </c>
      <c r="GK9" s="5" t="s">
        <v>279</v>
      </c>
      <c r="GL9" s="86"/>
      <c r="GM9" s="86"/>
      <c r="GN9" s="86"/>
      <c r="GO9" s="86"/>
      <c r="GP9" s="88"/>
      <c r="GQ9" s="88" t="e">
        <f t="shared" si="16"/>
        <v>#DIV/0!</v>
      </c>
      <c r="GR9" s="86"/>
      <c r="GS9" s="86"/>
      <c r="GT9" s="86"/>
      <c r="GU9" s="65" t="s">
        <v>544</v>
      </c>
      <c r="GV9" s="5" t="s">
        <v>279</v>
      </c>
      <c r="GW9" s="86"/>
      <c r="GX9" s="86"/>
      <c r="GY9" s="86"/>
      <c r="GZ9" s="86"/>
      <c r="HA9" s="88"/>
      <c r="HB9" s="88" t="e">
        <f t="shared" si="17"/>
        <v>#DIV/0!</v>
      </c>
      <c r="HC9" s="86"/>
      <c r="HD9" s="86"/>
      <c r="HE9" s="86"/>
      <c r="HF9" s="73" t="s">
        <v>546</v>
      </c>
      <c r="HG9" s="5" t="s">
        <v>279</v>
      </c>
      <c r="HH9" s="86"/>
      <c r="HI9" s="86"/>
      <c r="HJ9" s="86"/>
      <c r="HK9" s="86"/>
      <c r="HL9" s="88"/>
      <c r="HM9" s="88" t="e">
        <f t="shared" si="18"/>
        <v>#DIV/0!</v>
      </c>
      <c r="HN9" s="86"/>
      <c r="HO9" s="86"/>
      <c r="HP9" s="86"/>
      <c r="HQ9" s="73" t="s">
        <v>546</v>
      </c>
      <c r="HR9" s="5" t="s">
        <v>279</v>
      </c>
      <c r="HS9" s="86"/>
      <c r="HT9" s="86"/>
      <c r="HU9" s="86"/>
      <c r="HV9" s="86"/>
      <c r="HW9" s="88"/>
      <c r="HX9" s="88" t="e">
        <f t="shared" si="19"/>
        <v>#DIV/0!</v>
      </c>
      <c r="HY9" s="86"/>
      <c r="HZ9" s="86"/>
      <c r="IA9" s="86"/>
      <c r="IB9" s="73" t="s">
        <v>559</v>
      </c>
      <c r="IC9" s="5" t="s">
        <v>279</v>
      </c>
      <c r="ID9" s="86"/>
      <c r="IE9" s="86"/>
      <c r="IF9" s="86"/>
      <c r="IG9" s="86"/>
      <c r="IH9" s="88"/>
      <c r="II9" s="88" t="e">
        <f t="shared" si="20"/>
        <v>#DIV/0!</v>
      </c>
      <c r="IJ9" s="86"/>
      <c r="IK9" s="86"/>
      <c r="IL9" s="86"/>
      <c r="IM9" s="73" t="s">
        <v>563</v>
      </c>
      <c r="IN9" s="5" t="s">
        <v>279</v>
      </c>
      <c r="IO9" s="86"/>
      <c r="IP9" s="86"/>
      <c r="IQ9" s="86"/>
      <c r="IR9" s="86"/>
      <c r="IS9" s="88"/>
      <c r="IT9" s="88" t="e">
        <f t="shared" si="21"/>
        <v>#DIV/0!</v>
      </c>
      <c r="IU9" s="86"/>
      <c r="IV9" s="86"/>
    </row>
    <row r="10" spans="1:256" ht="27" customHeight="1" thickBot="1">
      <c r="A10" s="30">
        <v>1203</v>
      </c>
      <c r="B10" s="33">
        <v>240000</v>
      </c>
      <c r="C10" s="34" t="s">
        <v>148</v>
      </c>
      <c r="D10" s="75" t="s">
        <v>24</v>
      </c>
      <c r="E10" s="55" t="s">
        <v>153</v>
      </c>
      <c r="F10" s="5" t="s">
        <v>141</v>
      </c>
      <c r="G10" s="86"/>
      <c r="H10" s="86"/>
      <c r="I10" s="86"/>
      <c r="J10" s="86"/>
      <c r="K10" s="88"/>
      <c r="L10" s="88" t="e">
        <f t="shared" si="0"/>
        <v>#DIV/0!</v>
      </c>
      <c r="M10" s="86"/>
      <c r="N10" s="86"/>
      <c r="O10" s="86"/>
      <c r="P10" s="55" t="s">
        <v>153</v>
      </c>
      <c r="Q10" s="5" t="s">
        <v>141</v>
      </c>
      <c r="R10" s="86"/>
      <c r="S10" s="86"/>
      <c r="T10" s="86"/>
      <c r="U10" s="86"/>
      <c r="V10" s="88"/>
      <c r="W10" s="88" t="e">
        <f t="shared" si="1"/>
        <v>#DIV/0!</v>
      </c>
      <c r="X10" s="86"/>
      <c r="Y10" s="86"/>
      <c r="Z10" s="86"/>
      <c r="AA10" s="55" t="s">
        <v>153</v>
      </c>
      <c r="AB10" s="5" t="s">
        <v>141</v>
      </c>
      <c r="AC10" s="86"/>
      <c r="AD10" s="86"/>
      <c r="AE10" s="86"/>
      <c r="AF10" s="86"/>
      <c r="AG10" s="88"/>
      <c r="AH10" s="88" t="e">
        <f t="shared" si="2"/>
        <v>#DIV/0!</v>
      </c>
      <c r="AI10" s="86"/>
      <c r="AJ10" s="86"/>
      <c r="AK10" s="86"/>
      <c r="AL10" s="57" t="s">
        <v>160</v>
      </c>
      <c r="AM10" s="5" t="s">
        <v>141</v>
      </c>
      <c r="AN10" s="86" t="s">
        <v>248</v>
      </c>
      <c r="AO10" s="93" t="s">
        <v>249</v>
      </c>
      <c r="AP10" s="86" t="s">
        <v>250</v>
      </c>
      <c r="AQ10" s="86">
        <v>50</v>
      </c>
      <c r="AR10" s="95">
        <v>21.6</v>
      </c>
      <c r="AS10" s="95">
        <f t="shared" si="3"/>
        <v>0.43200000000000005</v>
      </c>
      <c r="AT10" s="97">
        <v>103680</v>
      </c>
      <c r="AU10" s="91" t="s">
        <v>156</v>
      </c>
      <c r="AV10" s="86" t="s">
        <v>175</v>
      </c>
      <c r="AW10" s="4" t="s">
        <v>278</v>
      </c>
      <c r="AX10" s="5" t="s">
        <v>279</v>
      </c>
      <c r="AY10" s="86"/>
      <c r="AZ10" s="86"/>
      <c r="BA10" s="86"/>
      <c r="BB10" s="86"/>
      <c r="BC10" s="88"/>
      <c r="BD10" s="88" t="e">
        <f t="shared" si="4"/>
        <v>#DIV/0!</v>
      </c>
      <c r="BE10" s="86"/>
      <c r="BF10" s="86"/>
      <c r="BG10" s="86"/>
      <c r="BH10" s="63" t="s">
        <v>283</v>
      </c>
      <c r="BI10" s="5" t="s">
        <v>279</v>
      </c>
      <c r="BJ10" s="86"/>
      <c r="BK10" s="86"/>
      <c r="BL10" s="86"/>
      <c r="BM10" s="86"/>
      <c r="BN10" s="88"/>
      <c r="BO10" s="88" t="e">
        <f t="shared" si="5"/>
        <v>#DIV/0!</v>
      </c>
      <c r="BP10" s="86"/>
      <c r="BQ10" s="86"/>
      <c r="BR10" s="86"/>
      <c r="BS10" s="63" t="s">
        <v>290</v>
      </c>
      <c r="BT10" s="5" t="s">
        <v>291</v>
      </c>
      <c r="BU10" s="86"/>
      <c r="BV10" s="86"/>
      <c r="BW10" s="86"/>
      <c r="BX10" s="86"/>
      <c r="BY10" s="88"/>
      <c r="BZ10" s="88" t="e">
        <f t="shared" si="6"/>
        <v>#DIV/0!</v>
      </c>
      <c r="CA10" s="86"/>
      <c r="CB10" s="86"/>
      <c r="CC10" s="86"/>
      <c r="CD10" s="63" t="s">
        <v>329</v>
      </c>
      <c r="CE10" s="5" t="s">
        <v>328</v>
      </c>
      <c r="CF10" s="86" t="s">
        <v>248</v>
      </c>
      <c r="CG10" s="93" t="s">
        <v>336</v>
      </c>
      <c r="CH10" s="86" t="s">
        <v>443</v>
      </c>
      <c r="CI10" s="86">
        <v>50</v>
      </c>
      <c r="CJ10" s="95">
        <v>22.13</v>
      </c>
      <c r="CK10" s="95">
        <f t="shared" si="7"/>
        <v>0.4426</v>
      </c>
      <c r="CL10" s="97">
        <v>106224</v>
      </c>
      <c r="CM10" s="91" t="s">
        <v>156</v>
      </c>
      <c r="CN10" s="92" t="s">
        <v>419</v>
      </c>
      <c r="CO10" s="65" t="s">
        <v>435</v>
      </c>
      <c r="CP10" s="5" t="s">
        <v>436</v>
      </c>
      <c r="CQ10" s="86"/>
      <c r="CR10" s="86"/>
      <c r="CS10" s="86"/>
      <c r="CT10" s="86"/>
      <c r="CU10" s="88"/>
      <c r="CV10" s="88" t="e">
        <f t="shared" si="8"/>
        <v>#DIV/0!</v>
      </c>
      <c r="CW10" s="86"/>
      <c r="CX10" s="86"/>
      <c r="CY10" s="86"/>
      <c r="CZ10" s="66" t="s">
        <v>441</v>
      </c>
      <c r="DA10" s="5" t="s">
        <v>442</v>
      </c>
      <c r="DB10" s="86" t="s">
        <v>248</v>
      </c>
      <c r="DC10" s="93" t="s">
        <v>249</v>
      </c>
      <c r="DD10" s="86" t="s">
        <v>250</v>
      </c>
      <c r="DE10" s="86">
        <v>50</v>
      </c>
      <c r="DF10" s="95">
        <v>23</v>
      </c>
      <c r="DG10" s="95">
        <f t="shared" si="9"/>
        <v>0.46</v>
      </c>
      <c r="DH10" s="97">
        <v>110400</v>
      </c>
      <c r="DI10" s="91" t="s">
        <v>156</v>
      </c>
      <c r="DJ10" s="86"/>
      <c r="DK10" s="66" t="s">
        <v>444</v>
      </c>
      <c r="DL10" s="5" t="s">
        <v>279</v>
      </c>
      <c r="DM10" s="86" t="s">
        <v>248</v>
      </c>
      <c r="DN10" s="93" t="s">
        <v>249</v>
      </c>
      <c r="DO10" s="86" t="s">
        <v>250</v>
      </c>
      <c r="DP10" s="86">
        <v>50</v>
      </c>
      <c r="DQ10" s="95">
        <v>23.12</v>
      </c>
      <c r="DR10" s="95">
        <f t="shared" si="10"/>
        <v>0.46240000000000003</v>
      </c>
      <c r="DS10" s="97">
        <v>110976</v>
      </c>
      <c r="DT10" s="91" t="s">
        <v>156</v>
      </c>
      <c r="DU10" s="86"/>
      <c r="DV10" s="65" t="s">
        <v>511</v>
      </c>
      <c r="DW10" s="5" t="s">
        <v>512</v>
      </c>
      <c r="DX10" s="86"/>
      <c r="DY10" s="86"/>
      <c r="DZ10" s="86"/>
      <c r="EA10" s="86"/>
      <c r="EB10" s="88"/>
      <c r="EC10" s="88" t="e">
        <f t="shared" si="11"/>
        <v>#DIV/0!</v>
      </c>
      <c r="ED10" s="86"/>
      <c r="EE10" s="86"/>
      <c r="EF10" s="86"/>
      <c r="EG10" s="65" t="s">
        <v>519</v>
      </c>
      <c r="EH10" s="5" t="s">
        <v>141</v>
      </c>
      <c r="EI10" s="86"/>
      <c r="EJ10" s="86"/>
      <c r="EK10" s="86"/>
      <c r="EL10" s="86"/>
      <c r="EM10" s="88"/>
      <c r="EN10" s="88" t="e">
        <f t="shared" si="22"/>
        <v>#DIV/0!</v>
      </c>
      <c r="EO10" s="86"/>
      <c r="EP10" s="86"/>
      <c r="EQ10" s="86"/>
      <c r="ER10" s="65" t="s">
        <v>522</v>
      </c>
      <c r="ES10" s="5" t="s">
        <v>141</v>
      </c>
      <c r="ET10" s="86"/>
      <c r="EU10" s="86"/>
      <c r="EV10" s="86"/>
      <c r="EW10" s="86"/>
      <c r="EX10" s="88"/>
      <c r="EY10" s="88" t="e">
        <f t="shared" si="12"/>
        <v>#DIV/0!</v>
      </c>
      <c r="EZ10" s="86"/>
      <c r="FA10" s="86"/>
      <c r="FB10" s="86"/>
      <c r="FC10" s="65" t="s">
        <v>525</v>
      </c>
      <c r="FD10" s="5" t="s">
        <v>526</v>
      </c>
      <c r="FE10" s="86"/>
      <c r="FF10" s="86"/>
      <c r="FG10" s="86"/>
      <c r="FH10" s="86"/>
      <c r="FI10" s="88"/>
      <c r="FJ10" s="88" t="e">
        <f t="shared" si="13"/>
        <v>#DIV/0!</v>
      </c>
      <c r="FK10" s="86"/>
      <c r="FL10" s="86"/>
      <c r="FM10" s="86"/>
      <c r="FN10" s="65" t="s">
        <v>530</v>
      </c>
      <c r="FO10" s="5" t="s">
        <v>531</v>
      </c>
      <c r="FP10" s="86"/>
      <c r="FQ10" s="86"/>
      <c r="FR10" s="86"/>
      <c r="FS10" s="86"/>
      <c r="FT10" s="88"/>
      <c r="FU10" s="88" t="e">
        <f t="shared" si="14"/>
        <v>#DIV/0!</v>
      </c>
      <c r="FV10" s="86"/>
      <c r="FW10" s="86"/>
      <c r="FX10" s="86"/>
      <c r="FY10" s="65" t="s">
        <v>537</v>
      </c>
      <c r="FZ10" s="5" t="s">
        <v>538</v>
      </c>
      <c r="GA10" s="86"/>
      <c r="GB10" s="86"/>
      <c r="GC10" s="86"/>
      <c r="GD10" s="86"/>
      <c r="GE10" s="88"/>
      <c r="GF10" s="88" t="e">
        <f t="shared" si="15"/>
        <v>#DIV/0!</v>
      </c>
      <c r="GG10" s="86"/>
      <c r="GH10" s="86"/>
      <c r="GI10" s="86"/>
      <c r="GJ10" s="65" t="s">
        <v>539</v>
      </c>
      <c r="GK10" s="5" t="s">
        <v>279</v>
      </c>
      <c r="GL10" s="86"/>
      <c r="GM10" s="86"/>
      <c r="GN10" s="86"/>
      <c r="GO10" s="86"/>
      <c r="GP10" s="88"/>
      <c r="GQ10" s="88" t="e">
        <f t="shared" si="16"/>
        <v>#DIV/0!</v>
      </c>
      <c r="GR10" s="86"/>
      <c r="GS10" s="86"/>
      <c r="GT10" s="86"/>
      <c r="GU10" s="65" t="s">
        <v>544</v>
      </c>
      <c r="GV10" s="5" t="s">
        <v>279</v>
      </c>
      <c r="GW10" s="86"/>
      <c r="GX10" s="86"/>
      <c r="GY10" s="86"/>
      <c r="GZ10" s="86"/>
      <c r="HA10" s="88"/>
      <c r="HB10" s="88" t="e">
        <f t="shared" si="17"/>
        <v>#DIV/0!</v>
      </c>
      <c r="HC10" s="86"/>
      <c r="HD10" s="86"/>
      <c r="HE10" s="86"/>
      <c r="HF10" s="73" t="s">
        <v>546</v>
      </c>
      <c r="HG10" s="5" t="s">
        <v>279</v>
      </c>
      <c r="HH10" s="86"/>
      <c r="HI10" s="86"/>
      <c r="HJ10" s="86"/>
      <c r="HK10" s="86"/>
      <c r="HL10" s="88"/>
      <c r="HM10" s="88" t="e">
        <f t="shared" si="18"/>
        <v>#DIV/0!</v>
      </c>
      <c r="HN10" s="86"/>
      <c r="HO10" s="86"/>
      <c r="HP10" s="86"/>
      <c r="HQ10" s="73" t="s">
        <v>546</v>
      </c>
      <c r="HR10" s="5" t="s">
        <v>279</v>
      </c>
      <c r="HS10" s="86"/>
      <c r="HT10" s="86"/>
      <c r="HU10" s="86"/>
      <c r="HV10" s="86"/>
      <c r="HW10" s="88"/>
      <c r="HX10" s="88" t="e">
        <f t="shared" si="19"/>
        <v>#DIV/0!</v>
      </c>
      <c r="HY10" s="86"/>
      <c r="HZ10" s="86"/>
      <c r="IA10" s="86"/>
      <c r="IB10" s="73" t="s">
        <v>559</v>
      </c>
      <c r="IC10" s="5" t="s">
        <v>279</v>
      </c>
      <c r="ID10" s="86"/>
      <c r="IE10" s="86"/>
      <c r="IF10" s="86"/>
      <c r="IG10" s="86"/>
      <c r="IH10" s="88"/>
      <c r="II10" s="88" t="e">
        <f t="shared" si="20"/>
        <v>#DIV/0!</v>
      </c>
      <c r="IJ10" s="86"/>
      <c r="IK10" s="86"/>
      <c r="IL10" s="86"/>
      <c r="IM10" s="73" t="s">
        <v>563</v>
      </c>
      <c r="IN10" s="5" t="s">
        <v>279</v>
      </c>
      <c r="IO10" s="86"/>
      <c r="IP10" s="86"/>
      <c r="IQ10" s="86"/>
      <c r="IR10" s="86"/>
      <c r="IS10" s="88"/>
      <c r="IT10" s="88" t="e">
        <f t="shared" si="21"/>
        <v>#DIV/0!</v>
      </c>
      <c r="IU10" s="86"/>
      <c r="IV10" s="86"/>
    </row>
    <row r="11" spans="1:256" ht="27" customHeight="1" thickBot="1">
      <c r="A11" s="30">
        <v>1264</v>
      </c>
      <c r="B11" s="33">
        <v>216000</v>
      </c>
      <c r="C11" s="34" t="s">
        <v>148</v>
      </c>
      <c r="D11" s="78" t="s">
        <v>25</v>
      </c>
      <c r="E11" s="55" t="s">
        <v>153</v>
      </c>
      <c r="F11" s="5" t="s">
        <v>141</v>
      </c>
      <c r="G11" s="86"/>
      <c r="H11" s="86"/>
      <c r="I11" s="86"/>
      <c r="J11" s="86"/>
      <c r="K11" s="88"/>
      <c r="L11" s="88" t="e">
        <f t="shared" si="0"/>
        <v>#DIV/0!</v>
      </c>
      <c r="M11" s="86"/>
      <c r="N11" s="86"/>
      <c r="O11" s="86"/>
      <c r="P11" s="55" t="s">
        <v>153</v>
      </c>
      <c r="Q11" s="5" t="s">
        <v>141</v>
      </c>
      <c r="R11" s="86"/>
      <c r="S11" s="86"/>
      <c r="T11" s="86"/>
      <c r="U11" s="86"/>
      <c r="V11" s="88"/>
      <c r="W11" s="88" t="e">
        <f t="shared" si="1"/>
        <v>#DIV/0!</v>
      </c>
      <c r="X11" s="86"/>
      <c r="Y11" s="86"/>
      <c r="Z11" s="86"/>
      <c r="AA11" s="55" t="s">
        <v>153</v>
      </c>
      <c r="AB11" s="5" t="s">
        <v>141</v>
      </c>
      <c r="AC11" s="86"/>
      <c r="AD11" s="86"/>
      <c r="AE11" s="86"/>
      <c r="AF11" s="86"/>
      <c r="AG11" s="88"/>
      <c r="AH11" s="88" t="e">
        <f t="shared" si="2"/>
        <v>#DIV/0!</v>
      </c>
      <c r="AI11" s="86"/>
      <c r="AJ11" s="86"/>
      <c r="AK11" s="86"/>
      <c r="AL11" s="57" t="s">
        <v>160</v>
      </c>
      <c r="AM11" s="5" t="s">
        <v>141</v>
      </c>
      <c r="AN11" s="86"/>
      <c r="AO11" s="86"/>
      <c r="AP11" s="86"/>
      <c r="AQ11" s="86"/>
      <c r="AR11" s="88"/>
      <c r="AS11" s="88" t="e">
        <f t="shared" si="3"/>
        <v>#DIV/0!</v>
      </c>
      <c r="AT11" s="86"/>
      <c r="AU11" s="86"/>
      <c r="AV11" s="86"/>
      <c r="AW11" s="4" t="s">
        <v>278</v>
      </c>
      <c r="AX11" s="5" t="s">
        <v>279</v>
      </c>
      <c r="AY11" s="86"/>
      <c r="AZ11" s="86"/>
      <c r="BA11" s="86"/>
      <c r="BB11" s="86"/>
      <c r="BC11" s="88"/>
      <c r="BD11" s="88" t="e">
        <f t="shared" si="4"/>
        <v>#DIV/0!</v>
      </c>
      <c r="BE11" s="86"/>
      <c r="BF11" s="86"/>
      <c r="BG11" s="86"/>
      <c r="BH11" s="63" t="s">
        <v>283</v>
      </c>
      <c r="BI11" s="5" t="s">
        <v>279</v>
      </c>
      <c r="BJ11" s="86"/>
      <c r="BK11" s="86"/>
      <c r="BL11" s="86"/>
      <c r="BM11" s="86"/>
      <c r="BN11" s="88"/>
      <c r="BO11" s="88" t="e">
        <f t="shared" si="5"/>
        <v>#DIV/0!</v>
      </c>
      <c r="BP11" s="86"/>
      <c r="BQ11" s="86"/>
      <c r="BR11" s="86"/>
      <c r="BS11" s="63" t="s">
        <v>290</v>
      </c>
      <c r="BT11" s="5" t="s">
        <v>291</v>
      </c>
      <c r="BU11" s="86"/>
      <c r="BV11" s="86"/>
      <c r="BW11" s="86"/>
      <c r="BX11" s="86"/>
      <c r="BY11" s="88"/>
      <c r="BZ11" s="88" t="e">
        <f t="shared" si="6"/>
        <v>#DIV/0!</v>
      </c>
      <c r="CA11" s="86"/>
      <c r="CB11" s="86"/>
      <c r="CC11" s="86"/>
      <c r="CD11" s="63" t="s">
        <v>329</v>
      </c>
      <c r="CE11" s="5" t="s">
        <v>328</v>
      </c>
      <c r="CF11" s="86"/>
      <c r="CG11" s="86"/>
      <c r="CH11" s="86"/>
      <c r="CI11" s="86"/>
      <c r="CJ11" s="88"/>
      <c r="CK11" s="88" t="e">
        <f t="shared" si="7"/>
        <v>#DIV/0!</v>
      </c>
      <c r="CL11" s="86"/>
      <c r="CM11" s="86"/>
      <c r="CN11" s="86"/>
      <c r="CO11" s="65" t="s">
        <v>435</v>
      </c>
      <c r="CP11" s="5" t="s">
        <v>436</v>
      </c>
      <c r="CQ11" s="86" t="s">
        <v>438</v>
      </c>
      <c r="CR11" s="86">
        <v>99960</v>
      </c>
      <c r="CS11" s="86" t="s">
        <v>439</v>
      </c>
      <c r="CT11" s="86">
        <v>112</v>
      </c>
      <c r="CU11" s="95">
        <v>62</v>
      </c>
      <c r="CV11" s="95">
        <f t="shared" si="8"/>
        <v>0.5535714285714286</v>
      </c>
      <c r="CW11" s="97">
        <v>119577.6</v>
      </c>
      <c r="CX11" s="86"/>
      <c r="CY11" s="92" t="s">
        <v>437</v>
      </c>
      <c r="CZ11" s="66" t="s">
        <v>441</v>
      </c>
      <c r="DA11" s="5" t="s">
        <v>442</v>
      </c>
      <c r="DB11" s="86"/>
      <c r="DC11" s="86"/>
      <c r="DD11" s="86"/>
      <c r="DE11" s="86"/>
      <c r="DF11" s="88"/>
      <c r="DG11" s="88" t="e">
        <f t="shared" si="9"/>
        <v>#DIV/0!</v>
      </c>
      <c r="DH11" s="86"/>
      <c r="DI11" s="86"/>
      <c r="DJ11" s="86"/>
      <c r="DK11" s="66" t="s">
        <v>444</v>
      </c>
      <c r="DL11" s="5" t="s">
        <v>279</v>
      </c>
      <c r="DM11" s="86"/>
      <c r="DN11" s="86"/>
      <c r="DO11" s="86"/>
      <c r="DP11" s="86"/>
      <c r="DQ11" s="88"/>
      <c r="DR11" s="88" t="e">
        <f t="shared" si="10"/>
        <v>#DIV/0!</v>
      </c>
      <c r="DS11" s="86"/>
      <c r="DT11" s="86"/>
      <c r="DU11" s="86"/>
      <c r="DV11" s="65" t="s">
        <v>511</v>
      </c>
      <c r="DW11" s="5" t="s">
        <v>512</v>
      </c>
      <c r="DX11" s="86"/>
      <c r="DY11" s="86"/>
      <c r="DZ11" s="86"/>
      <c r="EA11" s="86"/>
      <c r="EB11" s="88"/>
      <c r="EC11" s="88" t="e">
        <f t="shared" si="11"/>
        <v>#DIV/0!</v>
      </c>
      <c r="ED11" s="86"/>
      <c r="EE11" s="86"/>
      <c r="EF11" s="86"/>
      <c r="EG11" s="65" t="s">
        <v>519</v>
      </c>
      <c r="EH11" s="5" t="s">
        <v>141</v>
      </c>
      <c r="EI11" s="86"/>
      <c r="EJ11" s="86"/>
      <c r="EK11" s="86"/>
      <c r="EL11" s="86"/>
      <c r="EM11" s="88"/>
      <c r="EN11" s="88" t="e">
        <f t="shared" si="22"/>
        <v>#DIV/0!</v>
      </c>
      <c r="EO11" s="86"/>
      <c r="EP11" s="86"/>
      <c r="EQ11" s="86"/>
      <c r="ER11" s="65" t="s">
        <v>522</v>
      </c>
      <c r="ES11" s="5" t="s">
        <v>141</v>
      </c>
      <c r="ET11" s="86"/>
      <c r="EU11" s="86"/>
      <c r="EV11" s="86"/>
      <c r="EW11" s="86"/>
      <c r="EX11" s="88"/>
      <c r="EY11" s="88" t="e">
        <f t="shared" si="12"/>
        <v>#DIV/0!</v>
      </c>
      <c r="EZ11" s="86"/>
      <c r="FA11" s="86"/>
      <c r="FB11" s="86"/>
      <c r="FC11" s="65" t="s">
        <v>525</v>
      </c>
      <c r="FD11" s="5" t="s">
        <v>526</v>
      </c>
      <c r="FE11" s="86"/>
      <c r="FF11" s="86"/>
      <c r="FG11" s="86"/>
      <c r="FH11" s="86"/>
      <c r="FI11" s="88"/>
      <c r="FJ11" s="88" t="e">
        <f t="shared" si="13"/>
        <v>#DIV/0!</v>
      </c>
      <c r="FK11" s="86"/>
      <c r="FL11" s="86"/>
      <c r="FM11" s="86"/>
      <c r="FN11" s="65" t="s">
        <v>530</v>
      </c>
      <c r="FO11" s="5" t="s">
        <v>531</v>
      </c>
      <c r="FP11" s="86"/>
      <c r="FQ11" s="86"/>
      <c r="FR11" s="86"/>
      <c r="FS11" s="86"/>
      <c r="FT11" s="88"/>
      <c r="FU11" s="88" t="e">
        <f t="shared" si="14"/>
        <v>#DIV/0!</v>
      </c>
      <c r="FV11" s="86"/>
      <c r="FW11" s="86"/>
      <c r="FX11" s="86"/>
      <c r="FY11" s="65" t="s">
        <v>537</v>
      </c>
      <c r="FZ11" s="5" t="s">
        <v>538</v>
      </c>
      <c r="GA11" s="86"/>
      <c r="GB11" s="86"/>
      <c r="GC11" s="86"/>
      <c r="GD11" s="86"/>
      <c r="GE11" s="88"/>
      <c r="GF11" s="88" t="e">
        <f t="shared" si="15"/>
        <v>#DIV/0!</v>
      </c>
      <c r="GG11" s="86"/>
      <c r="GH11" s="86"/>
      <c r="GI11" s="86"/>
      <c r="GJ11" s="65" t="s">
        <v>539</v>
      </c>
      <c r="GK11" s="5" t="s">
        <v>279</v>
      </c>
      <c r="GL11" s="86"/>
      <c r="GM11" s="86"/>
      <c r="GN11" s="86"/>
      <c r="GO11" s="86"/>
      <c r="GP11" s="88"/>
      <c r="GQ11" s="88" t="e">
        <f t="shared" si="16"/>
        <v>#DIV/0!</v>
      </c>
      <c r="GR11" s="86"/>
      <c r="GS11" s="86"/>
      <c r="GT11" s="86"/>
      <c r="GU11" s="65" t="s">
        <v>544</v>
      </c>
      <c r="GV11" s="5" t="s">
        <v>279</v>
      </c>
      <c r="GW11" s="86"/>
      <c r="GX11" s="86"/>
      <c r="GY11" s="86"/>
      <c r="GZ11" s="86"/>
      <c r="HA11" s="88"/>
      <c r="HB11" s="88" t="e">
        <f t="shared" si="17"/>
        <v>#DIV/0!</v>
      </c>
      <c r="HC11" s="86"/>
      <c r="HD11" s="86"/>
      <c r="HE11" s="86"/>
      <c r="HF11" s="73" t="s">
        <v>546</v>
      </c>
      <c r="HG11" s="5" t="s">
        <v>279</v>
      </c>
      <c r="HH11" s="86"/>
      <c r="HI11" s="86"/>
      <c r="HJ11" s="86"/>
      <c r="HK11" s="86"/>
      <c r="HL11" s="88"/>
      <c r="HM11" s="88" t="e">
        <f t="shared" si="18"/>
        <v>#DIV/0!</v>
      </c>
      <c r="HN11" s="86"/>
      <c r="HO11" s="86"/>
      <c r="HP11" s="86"/>
      <c r="HQ11" s="73" t="s">
        <v>546</v>
      </c>
      <c r="HR11" s="5" t="s">
        <v>279</v>
      </c>
      <c r="HS11" s="86"/>
      <c r="HT11" s="86"/>
      <c r="HU11" s="86"/>
      <c r="HV11" s="86"/>
      <c r="HW11" s="88"/>
      <c r="HX11" s="88" t="e">
        <f t="shared" si="19"/>
        <v>#DIV/0!</v>
      </c>
      <c r="HY11" s="86"/>
      <c r="HZ11" s="86"/>
      <c r="IA11" s="86"/>
      <c r="IB11" s="73" t="s">
        <v>559</v>
      </c>
      <c r="IC11" s="5" t="s">
        <v>279</v>
      </c>
      <c r="ID11" s="86"/>
      <c r="IE11" s="86"/>
      <c r="IF11" s="86"/>
      <c r="IG11" s="86"/>
      <c r="IH11" s="88"/>
      <c r="II11" s="88" t="e">
        <f t="shared" si="20"/>
        <v>#DIV/0!</v>
      </c>
      <c r="IJ11" s="86"/>
      <c r="IK11" s="86"/>
      <c r="IL11" s="86"/>
      <c r="IM11" s="73" t="s">
        <v>563</v>
      </c>
      <c r="IN11" s="5" t="s">
        <v>279</v>
      </c>
      <c r="IO11" s="86"/>
      <c r="IP11" s="86"/>
      <c r="IQ11" s="86"/>
      <c r="IR11" s="86"/>
      <c r="IS11" s="88"/>
      <c r="IT11" s="88" t="e">
        <f t="shared" si="21"/>
        <v>#DIV/0!</v>
      </c>
      <c r="IU11" s="86"/>
      <c r="IV11" s="86"/>
    </row>
    <row r="12" spans="1:256" ht="27" customHeight="1" thickBot="1">
      <c r="A12" s="44">
        <v>1327</v>
      </c>
      <c r="B12" s="45">
        <v>22750</v>
      </c>
      <c r="C12" s="46" t="s">
        <v>149</v>
      </c>
      <c r="D12" s="84" t="s">
        <v>9</v>
      </c>
      <c r="E12" s="55" t="s">
        <v>153</v>
      </c>
      <c r="F12" s="5" t="s">
        <v>141</v>
      </c>
      <c r="G12" s="86"/>
      <c r="H12" s="86"/>
      <c r="I12" s="86"/>
      <c r="J12" s="86"/>
      <c r="K12" s="88"/>
      <c r="L12" s="88" t="e">
        <f t="shared" si="0"/>
        <v>#DIV/0!</v>
      </c>
      <c r="M12" s="86"/>
      <c r="N12" s="86"/>
      <c r="O12" s="86"/>
      <c r="P12" s="55" t="s">
        <v>153</v>
      </c>
      <c r="Q12" s="5" t="s">
        <v>141</v>
      </c>
      <c r="R12" s="86"/>
      <c r="S12" s="86"/>
      <c r="T12" s="86"/>
      <c r="U12" s="86"/>
      <c r="V12" s="88"/>
      <c r="W12" s="88" t="e">
        <f t="shared" si="1"/>
        <v>#DIV/0!</v>
      </c>
      <c r="X12" s="86"/>
      <c r="Y12" s="86"/>
      <c r="Z12" s="86"/>
      <c r="AA12" s="55" t="s">
        <v>153</v>
      </c>
      <c r="AB12" s="5" t="s">
        <v>141</v>
      </c>
      <c r="AC12" s="86"/>
      <c r="AD12" s="86"/>
      <c r="AE12" s="86"/>
      <c r="AF12" s="86"/>
      <c r="AG12" s="88"/>
      <c r="AH12" s="88" t="e">
        <f t="shared" si="2"/>
        <v>#DIV/0!</v>
      </c>
      <c r="AI12" s="86"/>
      <c r="AJ12" s="86"/>
      <c r="AK12" s="86"/>
      <c r="AL12" s="57" t="s">
        <v>160</v>
      </c>
      <c r="AM12" s="5" t="s">
        <v>141</v>
      </c>
      <c r="AN12" s="86" t="s">
        <v>212</v>
      </c>
      <c r="AO12" s="93" t="s">
        <v>213</v>
      </c>
      <c r="AP12" s="86" t="s">
        <v>214</v>
      </c>
      <c r="AQ12" s="86">
        <v>560</v>
      </c>
      <c r="AR12" s="95">
        <v>63.9</v>
      </c>
      <c r="AS12" s="95">
        <f t="shared" si="3"/>
        <v>0.11410714285714285</v>
      </c>
      <c r="AT12" s="97">
        <v>41535</v>
      </c>
      <c r="AU12" s="91" t="s">
        <v>156</v>
      </c>
      <c r="AV12" s="92" t="s">
        <v>379</v>
      </c>
      <c r="AW12" s="4" t="s">
        <v>278</v>
      </c>
      <c r="AX12" s="5" t="s">
        <v>279</v>
      </c>
      <c r="AY12" s="86"/>
      <c r="AZ12" s="86"/>
      <c r="BA12" s="86"/>
      <c r="BB12" s="86"/>
      <c r="BC12" s="88"/>
      <c r="BD12" s="88" t="e">
        <f t="shared" si="4"/>
        <v>#DIV/0!</v>
      </c>
      <c r="BE12" s="86"/>
      <c r="BF12" s="86"/>
      <c r="BG12" s="86"/>
      <c r="BH12" s="63" t="s">
        <v>283</v>
      </c>
      <c r="BI12" s="5" t="s">
        <v>279</v>
      </c>
      <c r="BJ12" s="86"/>
      <c r="BK12" s="86"/>
      <c r="BL12" s="86"/>
      <c r="BM12" s="86"/>
      <c r="BN12" s="88"/>
      <c r="BO12" s="88" t="e">
        <f t="shared" si="5"/>
        <v>#DIV/0!</v>
      </c>
      <c r="BP12" s="86"/>
      <c r="BQ12" s="86"/>
      <c r="BR12" s="86"/>
      <c r="BS12" s="63" t="s">
        <v>290</v>
      </c>
      <c r="BT12" s="5" t="s">
        <v>291</v>
      </c>
      <c r="BU12" s="86" t="s">
        <v>318</v>
      </c>
      <c r="BV12" s="93" t="s">
        <v>319</v>
      </c>
      <c r="BW12" s="86" t="s">
        <v>320</v>
      </c>
      <c r="BX12" s="86">
        <v>560</v>
      </c>
      <c r="BY12" s="95">
        <v>86.98</v>
      </c>
      <c r="BZ12" s="95">
        <f t="shared" si="6"/>
        <v>0.15532142857142858</v>
      </c>
      <c r="CA12" s="97">
        <v>56533.75</v>
      </c>
      <c r="CB12" s="91" t="s">
        <v>156</v>
      </c>
      <c r="CC12" s="86"/>
      <c r="CD12" s="63" t="s">
        <v>329</v>
      </c>
      <c r="CE12" s="5" t="s">
        <v>328</v>
      </c>
      <c r="CF12" s="86" t="s">
        <v>212</v>
      </c>
      <c r="CG12" s="93" t="s">
        <v>380</v>
      </c>
      <c r="CH12" s="86" t="s">
        <v>214</v>
      </c>
      <c r="CI12" s="86">
        <v>560</v>
      </c>
      <c r="CJ12" s="95">
        <v>66.93</v>
      </c>
      <c r="CK12" s="95">
        <f t="shared" si="7"/>
        <v>0.11951785714285716</v>
      </c>
      <c r="CL12" s="97">
        <v>43504.83</v>
      </c>
      <c r="CM12" s="91" t="s">
        <v>156</v>
      </c>
      <c r="CN12" s="92" t="s">
        <v>381</v>
      </c>
      <c r="CO12" s="65" t="s">
        <v>435</v>
      </c>
      <c r="CP12" s="5" t="s">
        <v>436</v>
      </c>
      <c r="CQ12" s="86"/>
      <c r="CR12" s="86"/>
      <c r="CS12" s="86"/>
      <c r="CT12" s="86"/>
      <c r="CU12" s="88"/>
      <c r="CV12" s="88" t="e">
        <f t="shared" si="8"/>
        <v>#DIV/0!</v>
      </c>
      <c r="CW12" s="86"/>
      <c r="CX12" s="86"/>
      <c r="CY12" s="86"/>
      <c r="CZ12" s="66" t="s">
        <v>441</v>
      </c>
      <c r="DA12" s="5" t="s">
        <v>442</v>
      </c>
      <c r="DB12" s="86"/>
      <c r="DC12" s="86"/>
      <c r="DD12" s="86"/>
      <c r="DE12" s="86"/>
      <c r="DF12" s="88"/>
      <c r="DG12" s="88" t="e">
        <f t="shared" si="9"/>
        <v>#DIV/0!</v>
      </c>
      <c r="DH12" s="86"/>
      <c r="DI12" s="86"/>
      <c r="DJ12" s="86"/>
      <c r="DK12" s="66" t="s">
        <v>444</v>
      </c>
      <c r="DL12" s="5" t="s">
        <v>279</v>
      </c>
      <c r="DM12" s="86" t="s">
        <v>483</v>
      </c>
      <c r="DN12" s="93" t="s">
        <v>484</v>
      </c>
      <c r="DO12" s="86" t="s">
        <v>485</v>
      </c>
      <c r="DP12" s="86">
        <v>400</v>
      </c>
      <c r="DQ12" s="95">
        <v>134.43</v>
      </c>
      <c r="DR12" s="95">
        <f t="shared" si="10"/>
        <v>0.336075</v>
      </c>
      <c r="DS12" s="97">
        <v>122331.3</v>
      </c>
      <c r="DT12" s="91" t="s">
        <v>156</v>
      </c>
      <c r="DU12" s="86"/>
      <c r="DV12" s="65" t="s">
        <v>511</v>
      </c>
      <c r="DW12" s="5" t="s">
        <v>512</v>
      </c>
      <c r="DX12" s="86"/>
      <c r="DY12" s="86"/>
      <c r="DZ12" s="86"/>
      <c r="EA12" s="86"/>
      <c r="EB12" s="88"/>
      <c r="EC12" s="88" t="e">
        <f t="shared" si="11"/>
        <v>#DIV/0!</v>
      </c>
      <c r="ED12" s="86"/>
      <c r="EE12" s="86"/>
      <c r="EF12" s="86"/>
      <c r="EG12" s="65" t="s">
        <v>519</v>
      </c>
      <c r="EH12" s="5" t="s">
        <v>141</v>
      </c>
      <c r="EI12" s="86" t="s">
        <v>318</v>
      </c>
      <c r="EJ12" s="93" t="s">
        <v>520</v>
      </c>
      <c r="EK12" s="86" t="s">
        <v>214</v>
      </c>
      <c r="EL12" s="86">
        <v>560</v>
      </c>
      <c r="EM12" s="95">
        <v>84</v>
      </c>
      <c r="EN12" s="88">
        <f t="shared" si="22"/>
        <v>0.15</v>
      </c>
      <c r="EO12" s="97">
        <v>54600</v>
      </c>
      <c r="EP12" s="91" t="s">
        <v>156</v>
      </c>
      <c r="EQ12" s="92" t="s">
        <v>521</v>
      </c>
      <c r="ER12" s="65" t="s">
        <v>522</v>
      </c>
      <c r="ES12" s="5" t="s">
        <v>141</v>
      </c>
      <c r="ET12" s="86"/>
      <c r="EU12" s="86"/>
      <c r="EV12" s="86"/>
      <c r="EW12" s="86"/>
      <c r="EX12" s="88"/>
      <c r="EY12" s="88" t="e">
        <f t="shared" si="12"/>
        <v>#DIV/0!</v>
      </c>
      <c r="EZ12" s="86"/>
      <c r="FA12" s="86"/>
      <c r="FB12" s="86"/>
      <c r="FC12" s="65" t="s">
        <v>525</v>
      </c>
      <c r="FD12" s="5" t="s">
        <v>526</v>
      </c>
      <c r="FE12" s="86"/>
      <c r="FF12" s="86"/>
      <c r="FG12" s="86"/>
      <c r="FH12" s="86"/>
      <c r="FI12" s="88"/>
      <c r="FJ12" s="88" t="e">
        <f t="shared" si="13"/>
        <v>#DIV/0!</v>
      </c>
      <c r="FK12" s="86"/>
      <c r="FL12" s="86"/>
      <c r="FM12" s="86"/>
      <c r="FN12" s="65" t="s">
        <v>530</v>
      </c>
      <c r="FO12" s="5" t="s">
        <v>531</v>
      </c>
      <c r="FP12" s="86"/>
      <c r="FQ12" s="86"/>
      <c r="FR12" s="86"/>
      <c r="FS12" s="86"/>
      <c r="FT12" s="88"/>
      <c r="FU12" s="88" t="e">
        <f t="shared" si="14"/>
        <v>#DIV/0!</v>
      </c>
      <c r="FV12" s="86"/>
      <c r="FW12" s="86"/>
      <c r="FX12" s="86"/>
      <c r="FY12" s="65" t="s">
        <v>537</v>
      </c>
      <c r="FZ12" s="5" t="s">
        <v>538</v>
      </c>
      <c r="GA12" s="86"/>
      <c r="GB12" s="86"/>
      <c r="GC12" s="86"/>
      <c r="GD12" s="86"/>
      <c r="GE12" s="88"/>
      <c r="GF12" s="88" t="e">
        <f t="shared" si="15"/>
        <v>#DIV/0!</v>
      </c>
      <c r="GG12" s="86"/>
      <c r="GH12" s="86"/>
      <c r="GI12" s="86"/>
      <c r="GJ12" s="65" t="s">
        <v>539</v>
      </c>
      <c r="GK12" s="5" t="s">
        <v>279</v>
      </c>
      <c r="GL12" s="86"/>
      <c r="GM12" s="86"/>
      <c r="GN12" s="86"/>
      <c r="GO12" s="86"/>
      <c r="GP12" s="88"/>
      <c r="GQ12" s="88" t="e">
        <f t="shared" si="16"/>
        <v>#DIV/0!</v>
      </c>
      <c r="GR12" s="86"/>
      <c r="GS12" s="86"/>
      <c r="GT12" s="86"/>
      <c r="GU12" s="65" t="s">
        <v>544</v>
      </c>
      <c r="GV12" s="5" t="s">
        <v>279</v>
      </c>
      <c r="GW12" s="86"/>
      <c r="GX12" s="86"/>
      <c r="GY12" s="86"/>
      <c r="GZ12" s="86"/>
      <c r="HA12" s="88"/>
      <c r="HB12" s="88" t="e">
        <f t="shared" si="17"/>
        <v>#DIV/0!</v>
      </c>
      <c r="HC12" s="86"/>
      <c r="HD12" s="86"/>
      <c r="HE12" s="86"/>
      <c r="HF12" s="73" t="s">
        <v>546</v>
      </c>
      <c r="HG12" s="5" t="s">
        <v>279</v>
      </c>
      <c r="HH12" s="86"/>
      <c r="HI12" s="86"/>
      <c r="HJ12" s="86"/>
      <c r="HK12" s="86"/>
      <c r="HL12" s="88"/>
      <c r="HM12" s="88" t="e">
        <f t="shared" si="18"/>
        <v>#DIV/0!</v>
      </c>
      <c r="HN12" s="86"/>
      <c r="HO12" s="86"/>
      <c r="HP12" s="86"/>
      <c r="HQ12" s="73" t="s">
        <v>546</v>
      </c>
      <c r="HR12" s="5" t="s">
        <v>279</v>
      </c>
      <c r="HS12" s="86"/>
      <c r="HT12" s="86"/>
      <c r="HU12" s="86"/>
      <c r="HV12" s="86"/>
      <c r="HW12" s="88"/>
      <c r="HX12" s="88" t="e">
        <f t="shared" si="19"/>
        <v>#DIV/0!</v>
      </c>
      <c r="HY12" s="86"/>
      <c r="HZ12" s="86"/>
      <c r="IA12" s="86"/>
      <c r="IB12" s="73" t="s">
        <v>559</v>
      </c>
      <c r="IC12" s="5" t="s">
        <v>279</v>
      </c>
      <c r="ID12" s="86"/>
      <c r="IE12" s="86"/>
      <c r="IF12" s="86"/>
      <c r="IG12" s="86"/>
      <c r="IH12" s="88"/>
      <c r="II12" s="88" t="e">
        <f t="shared" si="20"/>
        <v>#DIV/0!</v>
      </c>
      <c r="IJ12" s="86"/>
      <c r="IK12" s="86"/>
      <c r="IL12" s="86"/>
      <c r="IM12" s="73" t="s">
        <v>563</v>
      </c>
      <c r="IN12" s="5" t="s">
        <v>279</v>
      </c>
      <c r="IO12" s="86"/>
      <c r="IP12" s="86"/>
      <c r="IQ12" s="86"/>
      <c r="IR12" s="86"/>
      <c r="IS12" s="88"/>
      <c r="IT12" s="88" t="e">
        <f t="shared" si="21"/>
        <v>#DIV/0!</v>
      </c>
      <c r="IU12" s="86"/>
      <c r="IV12" s="86"/>
    </row>
    <row r="13" spans="1:256" ht="27" customHeight="1" thickBot="1">
      <c r="A13" s="17">
        <v>1340</v>
      </c>
      <c r="B13" s="20">
        <v>200</v>
      </c>
      <c r="C13" s="21" t="s">
        <v>147</v>
      </c>
      <c r="D13" s="82" t="s">
        <v>568</v>
      </c>
      <c r="E13" s="55" t="s">
        <v>153</v>
      </c>
      <c r="F13" s="5" t="s">
        <v>141</v>
      </c>
      <c r="G13" s="86"/>
      <c r="H13" s="86"/>
      <c r="I13" s="86"/>
      <c r="J13" s="86"/>
      <c r="K13" s="88"/>
      <c r="L13" s="88" t="e">
        <f t="shared" si="0"/>
        <v>#DIV/0!</v>
      </c>
      <c r="M13" s="86"/>
      <c r="N13" s="86"/>
      <c r="O13" s="86"/>
      <c r="P13" s="55" t="s">
        <v>153</v>
      </c>
      <c r="Q13" s="5" t="s">
        <v>141</v>
      </c>
      <c r="R13" s="86"/>
      <c r="S13" s="86"/>
      <c r="T13" s="86"/>
      <c r="U13" s="86"/>
      <c r="V13" s="88"/>
      <c r="W13" s="88" t="e">
        <f t="shared" si="1"/>
        <v>#DIV/0!</v>
      </c>
      <c r="X13" s="86"/>
      <c r="Y13" s="86"/>
      <c r="Z13" s="86"/>
      <c r="AA13" s="55" t="s">
        <v>153</v>
      </c>
      <c r="AB13" s="5" t="s">
        <v>141</v>
      </c>
      <c r="AC13" s="86"/>
      <c r="AD13" s="86"/>
      <c r="AE13" s="86"/>
      <c r="AF13" s="86"/>
      <c r="AG13" s="88"/>
      <c r="AH13" s="88" t="e">
        <f t="shared" si="2"/>
        <v>#DIV/0!</v>
      </c>
      <c r="AI13" s="86"/>
      <c r="AJ13" s="86"/>
      <c r="AK13" s="86"/>
      <c r="AL13" s="57" t="s">
        <v>160</v>
      </c>
      <c r="AM13" s="5" t="s">
        <v>141</v>
      </c>
      <c r="AN13" s="86"/>
      <c r="AO13" s="86"/>
      <c r="AP13" s="86"/>
      <c r="AQ13" s="86"/>
      <c r="AR13" s="88"/>
      <c r="AS13" s="88" t="e">
        <f t="shared" si="3"/>
        <v>#DIV/0!</v>
      </c>
      <c r="AT13" s="86"/>
      <c r="AU13" s="86"/>
      <c r="AV13" s="86"/>
      <c r="AW13" s="4" t="s">
        <v>278</v>
      </c>
      <c r="AX13" s="5" t="s">
        <v>279</v>
      </c>
      <c r="AY13" s="86"/>
      <c r="AZ13" s="86"/>
      <c r="BA13" s="86"/>
      <c r="BB13" s="86"/>
      <c r="BC13" s="88"/>
      <c r="BD13" s="88" t="e">
        <f t="shared" si="4"/>
        <v>#DIV/0!</v>
      </c>
      <c r="BE13" s="86"/>
      <c r="BF13" s="86"/>
      <c r="BG13" s="86"/>
      <c r="BH13" s="63" t="s">
        <v>283</v>
      </c>
      <c r="BI13" s="5" t="s">
        <v>279</v>
      </c>
      <c r="BJ13" s="86"/>
      <c r="BK13" s="86"/>
      <c r="BL13" s="86"/>
      <c r="BM13" s="86"/>
      <c r="BN13" s="88"/>
      <c r="BO13" s="88" t="e">
        <f t="shared" si="5"/>
        <v>#DIV/0!</v>
      </c>
      <c r="BP13" s="86"/>
      <c r="BQ13" s="86"/>
      <c r="BR13" s="86"/>
      <c r="BS13" s="63" t="s">
        <v>290</v>
      </c>
      <c r="BT13" s="5" t="s">
        <v>291</v>
      </c>
      <c r="BU13" s="86" t="s">
        <v>289</v>
      </c>
      <c r="BV13" s="93" t="s">
        <v>292</v>
      </c>
      <c r="BW13" s="86" t="s">
        <v>168</v>
      </c>
      <c r="BX13" s="86">
        <v>1</v>
      </c>
      <c r="BY13" s="95">
        <v>36.3</v>
      </c>
      <c r="BZ13" s="95">
        <f t="shared" si="6"/>
        <v>36.3</v>
      </c>
      <c r="CA13" s="97">
        <v>7260</v>
      </c>
      <c r="CB13" s="91" t="s">
        <v>156</v>
      </c>
      <c r="CC13" s="86"/>
      <c r="CD13" s="63" t="s">
        <v>329</v>
      </c>
      <c r="CE13" s="5" t="s">
        <v>328</v>
      </c>
      <c r="CF13" s="86" t="s">
        <v>289</v>
      </c>
      <c r="CG13" s="93" t="s">
        <v>331</v>
      </c>
      <c r="CH13" s="86" t="s">
        <v>168</v>
      </c>
      <c r="CI13" s="86">
        <v>1</v>
      </c>
      <c r="CJ13" s="95">
        <v>74.32</v>
      </c>
      <c r="CK13" s="95">
        <f t="shared" si="7"/>
        <v>74.32</v>
      </c>
      <c r="CL13" s="97">
        <v>7260</v>
      </c>
      <c r="CM13" s="91" t="s">
        <v>156</v>
      </c>
      <c r="CN13" s="92" t="s">
        <v>330</v>
      </c>
      <c r="CO13" s="65" t="s">
        <v>435</v>
      </c>
      <c r="CP13" s="5" t="s">
        <v>436</v>
      </c>
      <c r="CQ13" s="86"/>
      <c r="CR13" s="86"/>
      <c r="CS13" s="86"/>
      <c r="CT13" s="86"/>
      <c r="CU13" s="88"/>
      <c r="CV13" s="88" t="e">
        <f t="shared" si="8"/>
        <v>#DIV/0!</v>
      </c>
      <c r="CW13" s="86"/>
      <c r="CX13" s="86"/>
      <c r="CY13" s="86"/>
      <c r="CZ13" s="66" t="s">
        <v>441</v>
      </c>
      <c r="DA13" s="5" t="s">
        <v>442</v>
      </c>
      <c r="DB13" s="86"/>
      <c r="DC13" s="86"/>
      <c r="DD13" s="86"/>
      <c r="DE13" s="86"/>
      <c r="DF13" s="88"/>
      <c r="DG13" s="88" t="e">
        <f t="shared" si="9"/>
        <v>#DIV/0!</v>
      </c>
      <c r="DH13" s="86"/>
      <c r="DI13" s="86"/>
      <c r="DJ13" s="86"/>
      <c r="DK13" s="66" t="s">
        <v>444</v>
      </c>
      <c r="DL13" s="5" t="s">
        <v>279</v>
      </c>
      <c r="DM13" s="86"/>
      <c r="DN13" s="86"/>
      <c r="DO13" s="86"/>
      <c r="DP13" s="86"/>
      <c r="DQ13" s="88"/>
      <c r="DR13" s="88" t="e">
        <f t="shared" si="10"/>
        <v>#DIV/0!</v>
      </c>
      <c r="DS13" s="86"/>
      <c r="DT13" s="86"/>
      <c r="DU13" s="86"/>
      <c r="DV13" s="65" t="s">
        <v>511</v>
      </c>
      <c r="DW13" s="5" t="s">
        <v>512</v>
      </c>
      <c r="DX13" s="86"/>
      <c r="DY13" s="86"/>
      <c r="DZ13" s="86"/>
      <c r="EA13" s="86"/>
      <c r="EB13" s="88"/>
      <c r="EC13" s="88" t="e">
        <f t="shared" si="11"/>
        <v>#DIV/0!</v>
      </c>
      <c r="ED13" s="86"/>
      <c r="EE13" s="86"/>
      <c r="EF13" s="86"/>
      <c r="EG13" s="65" t="s">
        <v>519</v>
      </c>
      <c r="EH13" s="5" t="s">
        <v>141</v>
      </c>
      <c r="EI13" s="86"/>
      <c r="EJ13" s="86"/>
      <c r="EK13" s="86"/>
      <c r="EL13" s="86"/>
      <c r="EM13" s="88"/>
      <c r="EN13" s="88" t="e">
        <f t="shared" si="22"/>
        <v>#DIV/0!</v>
      </c>
      <c r="EO13" s="86"/>
      <c r="EP13" s="86"/>
      <c r="EQ13" s="86"/>
      <c r="ER13" s="65" t="s">
        <v>522</v>
      </c>
      <c r="ES13" s="5" t="s">
        <v>141</v>
      </c>
      <c r="ET13" s="86"/>
      <c r="EU13" s="86"/>
      <c r="EV13" s="86"/>
      <c r="EW13" s="86"/>
      <c r="EX13" s="88"/>
      <c r="EY13" s="88" t="e">
        <f t="shared" si="12"/>
        <v>#DIV/0!</v>
      </c>
      <c r="EZ13" s="86"/>
      <c r="FA13" s="86"/>
      <c r="FB13" s="86"/>
      <c r="FC13" s="65" t="s">
        <v>525</v>
      </c>
      <c r="FD13" s="5" t="s">
        <v>526</v>
      </c>
      <c r="FE13" s="86"/>
      <c r="FF13" s="86"/>
      <c r="FG13" s="86"/>
      <c r="FH13" s="86"/>
      <c r="FI13" s="88"/>
      <c r="FJ13" s="88" t="e">
        <f t="shared" si="13"/>
        <v>#DIV/0!</v>
      </c>
      <c r="FK13" s="86"/>
      <c r="FL13" s="86"/>
      <c r="FM13" s="86"/>
      <c r="FN13" s="65" t="s">
        <v>530</v>
      </c>
      <c r="FO13" s="5" t="s">
        <v>531</v>
      </c>
      <c r="FP13" s="86"/>
      <c r="FQ13" s="86"/>
      <c r="FR13" s="86"/>
      <c r="FS13" s="86"/>
      <c r="FT13" s="88"/>
      <c r="FU13" s="88" t="e">
        <f t="shared" si="14"/>
        <v>#DIV/0!</v>
      </c>
      <c r="FV13" s="86"/>
      <c r="FW13" s="86"/>
      <c r="FX13" s="86"/>
      <c r="FY13" s="65" t="s">
        <v>537</v>
      </c>
      <c r="FZ13" s="5" t="s">
        <v>538</v>
      </c>
      <c r="GA13" s="86"/>
      <c r="GB13" s="86"/>
      <c r="GC13" s="86"/>
      <c r="GD13" s="86"/>
      <c r="GE13" s="88"/>
      <c r="GF13" s="88" t="e">
        <f t="shared" si="15"/>
        <v>#DIV/0!</v>
      </c>
      <c r="GG13" s="86"/>
      <c r="GH13" s="86"/>
      <c r="GI13" s="86"/>
      <c r="GJ13" s="65" t="s">
        <v>539</v>
      </c>
      <c r="GK13" s="5" t="s">
        <v>279</v>
      </c>
      <c r="GL13" s="86"/>
      <c r="GM13" s="86"/>
      <c r="GN13" s="86"/>
      <c r="GO13" s="86"/>
      <c r="GP13" s="88"/>
      <c r="GQ13" s="88" t="e">
        <f t="shared" si="16"/>
        <v>#DIV/0!</v>
      </c>
      <c r="GR13" s="86"/>
      <c r="GS13" s="86"/>
      <c r="GT13" s="86"/>
      <c r="GU13" s="65" t="s">
        <v>544</v>
      </c>
      <c r="GV13" s="5" t="s">
        <v>279</v>
      </c>
      <c r="GW13" s="86"/>
      <c r="GX13" s="86"/>
      <c r="GY13" s="86"/>
      <c r="GZ13" s="86"/>
      <c r="HA13" s="88"/>
      <c r="HB13" s="88" t="e">
        <f t="shared" si="17"/>
        <v>#DIV/0!</v>
      </c>
      <c r="HC13" s="86"/>
      <c r="HD13" s="86"/>
      <c r="HE13" s="86"/>
      <c r="HF13" s="73" t="s">
        <v>546</v>
      </c>
      <c r="HG13" s="5" t="s">
        <v>279</v>
      </c>
      <c r="HH13" s="86"/>
      <c r="HI13" s="86"/>
      <c r="HJ13" s="86"/>
      <c r="HK13" s="86"/>
      <c r="HL13" s="88"/>
      <c r="HM13" s="88" t="e">
        <f t="shared" si="18"/>
        <v>#DIV/0!</v>
      </c>
      <c r="HN13" s="86"/>
      <c r="HO13" s="86"/>
      <c r="HP13" s="86"/>
      <c r="HQ13" s="73" t="s">
        <v>546</v>
      </c>
      <c r="HR13" s="5" t="s">
        <v>279</v>
      </c>
      <c r="HS13" s="86"/>
      <c r="HT13" s="86"/>
      <c r="HU13" s="86"/>
      <c r="HV13" s="86"/>
      <c r="HW13" s="88"/>
      <c r="HX13" s="88" t="e">
        <f t="shared" si="19"/>
        <v>#DIV/0!</v>
      </c>
      <c r="HY13" s="86"/>
      <c r="HZ13" s="86"/>
      <c r="IA13" s="86"/>
      <c r="IB13" s="73" t="s">
        <v>559</v>
      </c>
      <c r="IC13" s="5" t="s">
        <v>279</v>
      </c>
      <c r="ID13" s="86"/>
      <c r="IE13" s="86"/>
      <c r="IF13" s="86"/>
      <c r="IG13" s="86"/>
      <c r="IH13" s="88"/>
      <c r="II13" s="88" t="e">
        <f t="shared" si="20"/>
        <v>#DIV/0!</v>
      </c>
      <c r="IJ13" s="86"/>
      <c r="IK13" s="86"/>
      <c r="IL13" s="86"/>
      <c r="IM13" s="73" t="s">
        <v>563</v>
      </c>
      <c r="IN13" s="5" t="s">
        <v>279</v>
      </c>
      <c r="IO13" s="86"/>
      <c r="IP13" s="86"/>
      <c r="IQ13" s="86"/>
      <c r="IR13" s="86"/>
      <c r="IS13" s="88"/>
      <c r="IT13" s="88" t="e">
        <f t="shared" si="21"/>
        <v>#DIV/0!</v>
      </c>
      <c r="IU13" s="86"/>
      <c r="IV13" s="86"/>
    </row>
    <row r="14" spans="1:256" ht="27" customHeight="1" thickBot="1">
      <c r="A14" s="27">
        <v>1388</v>
      </c>
      <c r="B14" s="28">
        <v>400000</v>
      </c>
      <c r="C14" s="29" t="s">
        <v>148</v>
      </c>
      <c r="D14" s="69" t="s">
        <v>585</v>
      </c>
      <c r="E14" s="55" t="s">
        <v>153</v>
      </c>
      <c r="F14" s="5" t="s">
        <v>141</v>
      </c>
      <c r="G14" s="10"/>
      <c r="H14" s="10"/>
      <c r="I14" s="10"/>
      <c r="J14" s="10"/>
      <c r="K14" s="12"/>
      <c r="L14" s="12" t="e">
        <f t="shared" si="0"/>
        <v>#DIV/0!</v>
      </c>
      <c r="M14" s="10"/>
      <c r="N14" s="10"/>
      <c r="O14" s="10"/>
      <c r="P14" s="55" t="s">
        <v>153</v>
      </c>
      <c r="Q14" s="5" t="s">
        <v>141</v>
      </c>
      <c r="R14" s="10"/>
      <c r="S14" s="10"/>
      <c r="T14" s="10"/>
      <c r="U14" s="10"/>
      <c r="V14" s="12"/>
      <c r="W14" s="12" t="e">
        <f t="shared" si="1"/>
        <v>#DIV/0!</v>
      </c>
      <c r="X14" s="10"/>
      <c r="Y14" s="10"/>
      <c r="Z14" s="10"/>
      <c r="AA14" s="55" t="s">
        <v>153</v>
      </c>
      <c r="AB14" s="5" t="s">
        <v>141</v>
      </c>
      <c r="AC14" s="10"/>
      <c r="AD14" s="10"/>
      <c r="AE14" s="10"/>
      <c r="AF14" s="10"/>
      <c r="AG14" s="12"/>
      <c r="AH14" s="12" t="e">
        <f t="shared" si="2"/>
        <v>#DIV/0!</v>
      </c>
      <c r="AI14" s="10"/>
      <c r="AJ14" s="10"/>
      <c r="AK14" s="10"/>
      <c r="AL14" s="57" t="s">
        <v>160</v>
      </c>
      <c r="AM14" s="5" t="s">
        <v>141</v>
      </c>
      <c r="AN14" s="10" t="s">
        <v>193</v>
      </c>
      <c r="AO14" s="10">
        <v>76302</v>
      </c>
      <c r="AP14" s="10" t="s">
        <v>194</v>
      </c>
      <c r="AQ14" s="10">
        <v>100</v>
      </c>
      <c r="AR14" s="58">
        <v>6.77</v>
      </c>
      <c r="AS14" s="58">
        <f t="shared" si="3"/>
        <v>0.0677</v>
      </c>
      <c r="AT14" s="60">
        <v>27080</v>
      </c>
      <c r="AU14" s="54" t="s">
        <v>156</v>
      </c>
      <c r="AV14" s="10" t="s">
        <v>175</v>
      </c>
      <c r="AW14" s="4" t="s">
        <v>278</v>
      </c>
      <c r="AX14" s="5" t="s">
        <v>279</v>
      </c>
      <c r="AY14" s="10"/>
      <c r="AZ14" s="10"/>
      <c r="BA14" s="10"/>
      <c r="BB14" s="10"/>
      <c r="BC14" s="12"/>
      <c r="BD14" s="12" t="e">
        <f t="shared" si="4"/>
        <v>#DIV/0!</v>
      </c>
      <c r="BE14" s="10"/>
      <c r="BF14" s="10"/>
      <c r="BG14" s="10"/>
      <c r="BH14" s="63" t="s">
        <v>283</v>
      </c>
      <c r="BI14" s="5" t="s">
        <v>279</v>
      </c>
      <c r="BJ14" s="10"/>
      <c r="BK14" s="10"/>
      <c r="BL14" s="10"/>
      <c r="BM14" s="10"/>
      <c r="BN14" s="12"/>
      <c r="BO14" s="12" t="e">
        <f t="shared" si="5"/>
        <v>#DIV/0!</v>
      </c>
      <c r="BP14" s="10"/>
      <c r="BQ14" s="10"/>
      <c r="BR14" s="10"/>
      <c r="BS14" s="63" t="s">
        <v>290</v>
      </c>
      <c r="BT14" s="5" t="s">
        <v>291</v>
      </c>
      <c r="BU14" s="10" t="s">
        <v>309</v>
      </c>
      <c r="BV14" s="59" t="s">
        <v>313</v>
      </c>
      <c r="BW14" s="10" t="s">
        <v>194</v>
      </c>
      <c r="BX14" s="10">
        <v>100</v>
      </c>
      <c r="BY14" s="58">
        <v>6.98</v>
      </c>
      <c r="BZ14" s="58">
        <f t="shared" si="6"/>
        <v>0.0698</v>
      </c>
      <c r="CA14" s="60">
        <v>27920</v>
      </c>
      <c r="CB14" s="10"/>
      <c r="CC14" s="10"/>
      <c r="CD14" s="63" t="s">
        <v>329</v>
      </c>
      <c r="CE14" s="5" t="s">
        <v>328</v>
      </c>
      <c r="CF14" s="10" t="s">
        <v>193</v>
      </c>
      <c r="CG14" s="59" t="s">
        <v>368</v>
      </c>
      <c r="CH14" s="10" t="s">
        <v>194</v>
      </c>
      <c r="CI14" s="10">
        <v>100</v>
      </c>
      <c r="CJ14" s="58">
        <v>7.88</v>
      </c>
      <c r="CK14" s="58">
        <f t="shared" si="7"/>
        <v>0.0788</v>
      </c>
      <c r="CL14" s="60">
        <v>31520</v>
      </c>
      <c r="CM14" s="54" t="s">
        <v>156</v>
      </c>
      <c r="CN14" s="56" t="s">
        <v>367</v>
      </c>
      <c r="CO14" s="65" t="s">
        <v>435</v>
      </c>
      <c r="CP14" s="5" t="s">
        <v>436</v>
      </c>
      <c r="CQ14" s="10"/>
      <c r="CR14" s="10"/>
      <c r="CS14" s="10"/>
      <c r="CT14" s="10"/>
      <c r="CU14" s="12"/>
      <c r="CV14" s="12" t="e">
        <f t="shared" si="8"/>
        <v>#DIV/0!</v>
      </c>
      <c r="CW14" s="10"/>
      <c r="CX14" s="10"/>
      <c r="CY14" s="10"/>
      <c r="CZ14" s="66" t="s">
        <v>441</v>
      </c>
      <c r="DA14" s="5" t="s">
        <v>442</v>
      </c>
      <c r="DB14" s="10"/>
      <c r="DC14" s="10"/>
      <c r="DD14" s="10"/>
      <c r="DE14" s="10"/>
      <c r="DF14" s="12"/>
      <c r="DG14" s="12" t="e">
        <f t="shared" si="9"/>
        <v>#DIV/0!</v>
      </c>
      <c r="DH14" s="10"/>
      <c r="DI14" s="10"/>
      <c r="DJ14" s="10"/>
      <c r="DK14" s="66" t="s">
        <v>444</v>
      </c>
      <c r="DL14" s="5" t="s">
        <v>279</v>
      </c>
      <c r="DM14" s="10" t="s">
        <v>468</v>
      </c>
      <c r="DN14" s="59" t="s">
        <v>469</v>
      </c>
      <c r="DO14" s="10" t="s">
        <v>194</v>
      </c>
      <c r="DP14" s="10">
        <v>100</v>
      </c>
      <c r="DQ14" s="58">
        <v>7.71</v>
      </c>
      <c r="DR14" s="58">
        <f t="shared" si="10"/>
        <v>0.0771</v>
      </c>
      <c r="DS14" s="60">
        <v>30840</v>
      </c>
      <c r="DT14" s="10"/>
      <c r="DU14" s="56" t="s">
        <v>465</v>
      </c>
      <c r="DV14" s="65" t="s">
        <v>511</v>
      </c>
      <c r="DW14" s="5" t="s">
        <v>512</v>
      </c>
      <c r="DX14" s="10"/>
      <c r="DY14" s="10"/>
      <c r="DZ14" s="10"/>
      <c r="EA14" s="10"/>
      <c r="EB14" s="12"/>
      <c r="EC14" s="12" t="e">
        <f t="shared" si="11"/>
        <v>#DIV/0!</v>
      </c>
      <c r="ED14" s="10"/>
      <c r="EE14" s="10"/>
      <c r="EF14" s="10"/>
      <c r="EG14" s="65" t="s">
        <v>519</v>
      </c>
      <c r="EH14" s="5" t="s">
        <v>141</v>
      </c>
      <c r="EI14" s="10"/>
      <c r="EJ14" s="10"/>
      <c r="EK14" s="10"/>
      <c r="EL14" s="10"/>
      <c r="EM14" s="12"/>
      <c r="EN14" s="88" t="e">
        <f t="shared" si="22"/>
        <v>#DIV/0!</v>
      </c>
      <c r="EO14" s="10"/>
      <c r="EP14" s="10"/>
      <c r="EQ14" s="10"/>
      <c r="ER14" s="65" t="s">
        <v>522</v>
      </c>
      <c r="ES14" s="5" t="s">
        <v>141</v>
      </c>
      <c r="ET14" s="10"/>
      <c r="EU14" s="10"/>
      <c r="EV14" s="10"/>
      <c r="EW14" s="10"/>
      <c r="EX14" s="12"/>
      <c r="EY14" s="12" t="e">
        <f t="shared" si="12"/>
        <v>#DIV/0!</v>
      </c>
      <c r="EZ14" s="10"/>
      <c r="FA14" s="10"/>
      <c r="FB14" s="10"/>
      <c r="FC14" s="65" t="s">
        <v>525</v>
      </c>
      <c r="FD14" s="5" t="s">
        <v>526</v>
      </c>
      <c r="FE14" s="10"/>
      <c r="FF14" s="10"/>
      <c r="FG14" s="10"/>
      <c r="FH14" s="10"/>
      <c r="FI14" s="12"/>
      <c r="FJ14" s="12" t="e">
        <f t="shared" si="13"/>
        <v>#DIV/0!</v>
      </c>
      <c r="FK14" s="10"/>
      <c r="FL14" s="10"/>
      <c r="FM14" s="10"/>
      <c r="FN14" s="65" t="s">
        <v>530</v>
      </c>
      <c r="FO14" s="5" t="s">
        <v>531</v>
      </c>
      <c r="FP14" s="10"/>
      <c r="FQ14" s="10"/>
      <c r="FR14" s="10"/>
      <c r="FS14" s="10"/>
      <c r="FT14" s="12"/>
      <c r="FU14" s="12" t="e">
        <f t="shared" si="14"/>
        <v>#DIV/0!</v>
      </c>
      <c r="FV14" s="10"/>
      <c r="FW14" s="10"/>
      <c r="FX14" s="10"/>
      <c r="FY14" s="65" t="s">
        <v>537</v>
      </c>
      <c r="FZ14" s="5" t="s">
        <v>538</v>
      </c>
      <c r="GA14" s="10"/>
      <c r="GB14" s="10"/>
      <c r="GC14" s="10"/>
      <c r="GD14" s="10"/>
      <c r="GE14" s="12"/>
      <c r="GF14" s="12" t="e">
        <f t="shared" si="15"/>
        <v>#DIV/0!</v>
      </c>
      <c r="GG14" s="10"/>
      <c r="GH14" s="10"/>
      <c r="GI14" s="10"/>
      <c r="GJ14" s="65" t="s">
        <v>539</v>
      </c>
      <c r="GK14" s="5" t="s">
        <v>279</v>
      </c>
      <c r="GL14" s="10"/>
      <c r="GM14" s="10"/>
      <c r="GN14" s="10"/>
      <c r="GO14" s="10"/>
      <c r="GP14" s="12"/>
      <c r="GQ14" s="12" t="e">
        <f t="shared" si="16"/>
        <v>#DIV/0!</v>
      </c>
      <c r="GR14" s="10"/>
      <c r="GS14" s="10"/>
      <c r="GT14" s="10"/>
      <c r="GU14" s="65" t="s">
        <v>544</v>
      </c>
      <c r="GV14" s="5" t="s">
        <v>279</v>
      </c>
      <c r="GW14" s="10"/>
      <c r="GX14" s="10"/>
      <c r="GY14" s="10"/>
      <c r="GZ14" s="10"/>
      <c r="HA14" s="12"/>
      <c r="HB14" s="12" t="e">
        <f t="shared" si="17"/>
        <v>#DIV/0!</v>
      </c>
      <c r="HC14" s="10"/>
      <c r="HD14" s="10"/>
      <c r="HE14" s="10"/>
      <c r="HF14" s="73" t="s">
        <v>546</v>
      </c>
      <c r="HG14" s="5" t="s">
        <v>279</v>
      </c>
      <c r="HH14" s="10"/>
      <c r="HI14" s="10"/>
      <c r="HJ14" s="10"/>
      <c r="HK14" s="10"/>
      <c r="HL14" s="12"/>
      <c r="HM14" s="12" t="e">
        <f t="shared" si="18"/>
        <v>#DIV/0!</v>
      </c>
      <c r="HN14" s="10"/>
      <c r="HO14" s="10"/>
      <c r="HP14" s="10"/>
      <c r="HQ14" s="73" t="s">
        <v>546</v>
      </c>
      <c r="HR14" s="5" t="s">
        <v>279</v>
      </c>
      <c r="HS14" s="10"/>
      <c r="HT14" s="10"/>
      <c r="HU14" s="10"/>
      <c r="HV14" s="10"/>
      <c r="HW14" s="12"/>
      <c r="HX14" s="12" t="e">
        <f t="shared" si="19"/>
        <v>#DIV/0!</v>
      </c>
      <c r="HY14" s="10"/>
      <c r="HZ14" s="10"/>
      <c r="IA14" s="10"/>
      <c r="IB14" s="73" t="s">
        <v>559</v>
      </c>
      <c r="IC14" s="5" t="s">
        <v>279</v>
      </c>
      <c r="ID14" s="10"/>
      <c r="IE14" s="10"/>
      <c r="IF14" s="10"/>
      <c r="IG14" s="10"/>
      <c r="IH14" s="12"/>
      <c r="II14" s="12" t="e">
        <f t="shared" si="20"/>
        <v>#DIV/0!</v>
      </c>
      <c r="IJ14" s="10"/>
      <c r="IK14" s="10"/>
      <c r="IL14" s="10"/>
      <c r="IM14" s="73" t="s">
        <v>563</v>
      </c>
      <c r="IN14" s="5" t="s">
        <v>279</v>
      </c>
      <c r="IO14" s="10"/>
      <c r="IP14" s="10"/>
      <c r="IQ14" s="10"/>
      <c r="IR14" s="10"/>
      <c r="IS14" s="12"/>
      <c r="IT14" s="12" t="e">
        <f t="shared" si="21"/>
        <v>#DIV/0!</v>
      </c>
      <c r="IU14" s="10"/>
      <c r="IV14" s="10"/>
    </row>
    <row r="15" spans="1:256" ht="27" customHeight="1" thickBot="1">
      <c r="A15" s="30">
        <v>1391</v>
      </c>
      <c r="B15" s="33">
        <v>480000</v>
      </c>
      <c r="C15" s="34" t="s">
        <v>148</v>
      </c>
      <c r="D15" s="85" t="s">
        <v>586</v>
      </c>
      <c r="E15" s="55" t="s">
        <v>153</v>
      </c>
      <c r="F15" s="5" t="s">
        <v>141</v>
      </c>
      <c r="G15" s="86"/>
      <c r="H15" s="86"/>
      <c r="I15" s="86"/>
      <c r="J15" s="86"/>
      <c r="K15" s="88"/>
      <c r="L15" s="88" t="e">
        <f t="shared" si="0"/>
        <v>#DIV/0!</v>
      </c>
      <c r="M15" s="86"/>
      <c r="N15" s="86"/>
      <c r="O15" s="86"/>
      <c r="P15" s="55" t="s">
        <v>153</v>
      </c>
      <c r="Q15" s="5" t="s">
        <v>141</v>
      </c>
      <c r="R15" s="86"/>
      <c r="S15" s="86"/>
      <c r="T15" s="86"/>
      <c r="U15" s="86"/>
      <c r="V15" s="88"/>
      <c r="W15" s="88" t="e">
        <f t="shared" si="1"/>
        <v>#DIV/0!</v>
      </c>
      <c r="X15" s="86"/>
      <c r="Y15" s="86"/>
      <c r="Z15" s="86"/>
      <c r="AA15" s="55" t="s">
        <v>153</v>
      </c>
      <c r="AB15" s="5" t="s">
        <v>141</v>
      </c>
      <c r="AC15" s="86"/>
      <c r="AD15" s="86"/>
      <c r="AE15" s="86"/>
      <c r="AF15" s="86"/>
      <c r="AG15" s="88"/>
      <c r="AH15" s="88" t="e">
        <f t="shared" si="2"/>
        <v>#DIV/0!</v>
      </c>
      <c r="AI15" s="86"/>
      <c r="AJ15" s="86"/>
      <c r="AK15" s="86"/>
      <c r="AL15" s="57" t="s">
        <v>160</v>
      </c>
      <c r="AM15" s="5" t="s">
        <v>141</v>
      </c>
      <c r="AN15" s="86" t="s">
        <v>195</v>
      </c>
      <c r="AO15" s="86">
        <v>86448</v>
      </c>
      <c r="AP15" s="86" t="s">
        <v>196</v>
      </c>
      <c r="AQ15" s="86">
        <v>100</v>
      </c>
      <c r="AR15" s="95">
        <v>7.7</v>
      </c>
      <c r="AS15" s="95">
        <f t="shared" si="3"/>
        <v>0.077</v>
      </c>
      <c r="AT15" s="97">
        <v>39960</v>
      </c>
      <c r="AU15" s="91" t="s">
        <v>156</v>
      </c>
      <c r="AV15" s="86" t="s">
        <v>175</v>
      </c>
      <c r="AW15" s="4" t="s">
        <v>278</v>
      </c>
      <c r="AX15" s="5" t="s">
        <v>279</v>
      </c>
      <c r="AY15" s="86"/>
      <c r="AZ15" s="86"/>
      <c r="BA15" s="86"/>
      <c r="BB15" s="86"/>
      <c r="BC15" s="88"/>
      <c r="BD15" s="88" t="e">
        <f t="shared" si="4"/>
        <v>#DIV/0!</v>
      </c>
      <c r="BE15" s="86"/>
      <c r="BF15" s="86"/>
      <c r="BG15" s="86"/>
      <c r="BH15" s="63" t="s">
        <v>283</v>
      </c>
      <c r="BI15" s="5" t="s">
        <v>279</v>
      </c>
      <c r="BJ15" s="86"/>
      <c r="BK15" s="86"/>
      <c r="BL15" s="86"/>
      <c r="BM15" s="86"/>
      <c r="BN15" s="88"/>
      <c r="BO15" s="88" t="e">
        <f t="shared" si="5"/>
        <v>#DIV/0!</v>
      </c>
      <c r="BP15" s="86"/>
      <c r="BQ15" s="86"/>
      <c r="BR15" s="86"/>
      <c r="BS15" s="63" t="s">
        <v>290</v>
      </c>
      <c r="BT15" s="5" t="s">
        <v>291</v>
      </c>
      <c r="BU15" s="86" t="s">
        <v>309</v>
      </c>
      <c r="BV15" s="93" t="s">
        <v>314</v>
      </c>
      <c r="BW15" s="86" t="s">
        <v>196</v>
      </c>
      <c r="BX15" s="86">
        <v>1</v>
      </c>
      <c r="BY15" s="95">
        <v>7.45</v>
      </c>
      <c r="BZ15" s="95">
        <f t="shared" si="6"/>
        <v>7.45</v>
      </c>
      <c r="CA15" s="97">
        <v>35760</v>
      </c>
      <c r="CB15" s="86"/>
      <c r="CC15" s="86"/>
      <c r="CD15" s="63" t="s">
        <v>329</v>
      </c>
      <c r="CE15" s="5" t="s">
        <v>328</v>
      </c>
      <c r="CF15" s="86" t="s">
        <v>332</v>
      </c>
      <c r="CG15" s="93" t="s">
        <v>349</v>
      </c>
      <c r="CH15" s="86" t="s">
        <v>196</v>
      </c>
      <c r="CI15" s="86">
        <v>100</v>
      </c>
      <c r="CJ15" s="95">
        <v>8.5</v>
      </c>
      <c r="CK15" s="95">
        <f t="shared" si="7"/>
        <v>0.085</v>
      </c>
      <c r="CL15" s="97">
        <v>40800</v>
      </c>
      <c r="CM15" s="86"/>
      <c r="CN15" s="92" t="s">
        <v>338</v>
      </c>
      <c r="CO15" s="65" t="s">
        <v>435</v>
      </c>
      <c r="CP15" s="5" t="s">
        <v>436</v>
      </c>
      <c r="CQ15" s="86"/>
      <c r="CR15" s="86"/>
      <c r="CS15" s="86"/>
      <c r="CT15" s="86"/>
      <c r="CU15" s="88"/>
      <c r="CV15" s="88" t="e">
        <f t="shared" si="8"/>
        <v>#DIV/0!</v>
      </c>
      <c r="CW15" s="86"/>
      <c r="CX15" s="86"/>
      <c r="CY15" s="86"/>
      <c r="CZ15" s="66" t="s">
        <v>441</v>
      </c>
      <c r="DA15" s="5" t="s">
        <v>442</v>
      </c>
      <c r="DB15" s="86"/>
      <c r="DC15" s="86"/>
      <c r="DD15" s="86"/>
      <c r="DE15" s="86"/>
      <c r="DF15" s="88"/>
      <c r="DG15" s="88" t="e">
        <f t="shared" si="9"/>
        <v>#DIV/0!</v>
      </c>
      <c r="DH15" s="86"/>
      <c r="DI15" s="86"/>
      <c r="DJ15" s="86"/>
      <c r="DK15" s="66" t="s">
        <v>444</v>
      </c>
      <c r="DL15" s="5" t="s">
        <v>279</v>
      </c>
      <c r="DM15" s="86" t="s">
        <v>470</v>
      </c>
      <c r="DN15" s="93" t="s">
        <v>471</v>
      </c>
      <c r="DO15" s="86" t="s">
        <v>472</v>
      </c>
      <c r="DP15" s="86">
        <v>200</v>
      </c>
      <c r="DQ15" s="95">
        <v>21.56</v>
      </c>
      <c r="DR15" s="95">
        <f t="shared" si="10"/>
        <v>0.10779999999999999</v>
      </c>
      <c r="DS15" s="97">
        <v>51744</v>
      </c>
      <c r="DT15" s="86"/>
      <c r="DU15" s="92" t="s">
        <v>465</v>
      </c>
      <c r="DV15" s="65" t="s">
        <v>511</v>
      </c>
      <c r="DW15" s="5" t="s">
        <v>512</v>
      </c>
      <c r="DX15" s="86"/>
      <c r="DY15" s="86"/>
      <c r="DZ15" s="86"/>
      <c r="EA15" s="86"/>
      <c r="EB15" s="88"/>
      <c r="EC15" s="88" t="e">
        <f t="shared" si="11"/>
        <v>#DIV/0!</v>
      </c>
      <c r="ED15" s="86"/>
      <c r="EE15" s="86"/>
      <c r="EF15" s="86"/>
      <c r="EG15" s="65" t="s">
        <v>519</v>
      </c>
      <c r="EH15" s="5" t="s">
        <v>141</v>
      </c>
      <c r="EI15" s="86"/>
      <c r="EJ15" s="86"/>
      <c r="EK15" s="86"/>
      <c r="EL15" s="86"/>
      <c r="EM15" s="88"/>
      <c r="EN15" s="88" t="e">
        <f t="shared" si="22"/>
        <v>#DIV/0!</v>
      </c>
      <c r="EO15" s="86"/>
      <c r="EP15" s="86"/>
      <c r="EQ15" s="86"/>
      <c r="ER15" s="65" t="s">
        <v>522</v>
      </c>
      <c r="ES15" s="5" t="s">
        <v>141</v>
      </c>
      <c r="ET15" s="86"/>
      <c r="EU15" s="86"/>
      <c r="EV15" s="86"/>
      <c r="EW15" s="86"/>
      <c r="EX15" s="88"/>
      <c r="EY15" s="88" t="e">
        <f t="shared" si="12"/>
        <v>#DIV/0!</v>
      </c>
      <c r="EZ15" s="86"/>
      <c r="FA15" s="86"/>
      <c r="FB15" s="86"/>
      <c r="FC15" s="65" t="s">
        <v>525</v>
      </c>
      <c r="FD15" s="5" t="s">
        <v>526</v>
      </c>
      <c r="FE15" s="86"/>
      <c r="FF15" s="86"/>
      <c r="FG15" s="86"/>
      <c r="FH15" s="86"/>
      <c r="FI15" s="88"/>
      <c r="FJ15" s="88" t="e">
        <f t="shared" si="13"/>
        <v>#DIV/0!</v>
      </c>
      <c r="FK15" s="86"/>
      <c r="FL15" s="86"/>
      <c r="FM15" s="86"/>
      <c r="FN15" s="65" t="s">
        <v>530</v>
      </c>
      <c r="FO15" s="5" t="s">
        <v>531</v>
      </c>
      <c r="FP15" s="86"/>
      <c r="FQ15" s="86"/>
      <c r="FR15" s="86"/>
      <c r="FS15" s="86"/>
      <c r="FT15" s="88"/>
      <c r="FU15" s="88" t="e">
        <f t="shared" si="14"/>
        <v>#DIV/0!</v>
      </c>
      <c r="FV15" s="86"/>
      <c r="FW15" s="86"/>
      <c r="FX15" s="86"/>
      <c r="FY15" s="65" t="s">
        <v>537</v>
      </c>
      <c r="FZ15" s="5" t="s">
        <v>538</v>
      </c>
      <c r="GA15" s="86"/>
      <c r="GB15" s="86"/>
      <c r="GC15" s="86"/>
      <c r="GD15" s="86"/>
      <c r="GE15" s="88"/>
      <c r="GF15" s="88" t="e">
        <f t="shared" si="15"/>
        <v>#DIV/0!</v>
      </c>
      <c r="GG15" s="86"/>
      <c r="GH15" s="86"/>
      <c r="GI15" s="86"/>
      <c r="GJ15" s="65" t="s">
        <v>539</v>
      </c>
      <c r="GK15" s="5" t="s">
        <v>279</v>
      </c>
      <c r="GL15" s="86"/>
      <c r="GM15" s="86"/>
      <c r="GN15" s="86"/>
      <c r="GO15" s="86"/>
      <c r="GP15" s="88"/>
      <c r="GQ15" s="88" t="e">
        <f t="shared" si="16"/>
        <v>#DIV/0!</v>
      </c>
      <c r="GR15" s="86"/>
      <c r="GS15" s="86"/>
      <c r="GT15" s="86"/>
      <c r="GU15" s="65" t="s">
        <v>544</v>
      </c>
      <c r="GV15" s="5" t="s">
        <v>279</v>
      </c>
      <c r="GW15" s="86"/>
      <c r="GX15" s="86"/>
      <c r="GY15" s="86"/>
      <c r="GZ15" s="86"/>
      <c r="HA15" s="88"/>
      <c r="HB15" s="88" t="e">
        <f t="shared" si="17"/>
        <v>#DIV/0!</v>
      </c>
      <c r="HC15" s="86"/>
      <c r="HD15" s="86"/>
      <c r="HE15" s="86"/>
      <c r="HF15" s="73" t="s">
        <v>546</v>
      </c>
      <c r="HG15" s="5" t="s">
        <v>279</v>
      </c>
      <c r="HH15" s="86"/>
      <c r="HI15" s="86"/>
      <c r="HJ15" s="86"/>
      <c r="HK15" s="86"/>
      <c r="HL15" s="88"/>
      <c r="HM15" s="88" t="e">
        <f t="shared" si="18"/>
        <v>#DIV/0!</v>
      </c>
      <c r="HN15" s="86"/>
      <c r="HO15" s="86"/>
      <c r="HP15" s="86"/>
      <c r="HQ15" s="73" t="s">
        <v>546</v>
      </c>
      <c r="HR15" s="5" t="s">
        <v>279</v>
      </c>
      <c r="HS15" s="86"/>
      <c r="HT15" s="86"/>
      <c r="HU15" s="86"/>
      <c r="HV15" s="86"/>
      <c r="HW15" s="88"/>
      <c r="HX15" s="88" t="e">
        <f t="shared" si="19"/>
        <v>#DIV/0!</v>
      </c>
      <c r="HY15" s="86"/>
      <c r="HZ15" s="86"/>
      <c r="IA15" s="86"/>
      <c r="IB15" s="73" t="s">
        <v>559</v>
      </c>
      <c r="IC15" s="5" t="s">
        <v>279</v>
      </c>
      <c r="ID15" s="86"/>
      <c r="IE15" s="86"/>
      <c r="IF15" s="86"/>
      <c r="IG15" s="86"/>
      <c r="IH15" s="88"/>
      <c r="II15" s="88" t="e">
        <f t="shared" si="20"/>
        <v>#DIV/0!</v>
      </c>
      <c r="IJ15" s="86"/>
      <c r="IK15" s="86"/>
      <c r="IL15" s="86"/>
      <c r="IM15" s="73" t="s">
        <v>563</v>
      </c>
      <c r="IN15" s="5" t="s">
        <v>279</v>
      </c>
      <c r="IO15" s="86"/>
      <c r="IP15" s="86"/>
      <c r="IQ15" s="86"/>
      <c r="IR15" s="86"/>
      <c r="IS15" s="88"/>
      <c r="IT15" s="88" t="e">
        <f t="shared" si="21"/>
        <v>#DIV/0!</v>
      </c>
      <c r="IU15" s="86"/>
      <c r="IV15" s="86"/>
    </row>
    <row r="16" spans="1:256" ht="27" customHeight="1" thickBot="1">
      <c r="A16" s="44">
        <v>1404</v>
      </c>
      <c r="B16" s="45">
        <v>50000</v>
      </c>
      <c r="C16" s="46" t="s">
        <v>149</v>
      </c>
      <c r="D16" s="84" t="s">
        <v>49</v>
      </c>
      <c r="E16" s="55" t="s">
        <v>153</v>
      </c>
      <c r="F16" s="5" t="s">
        <v>141</v>
      </c>
      <c r="G16" s="86"/>
      <c r="H16" s="86"/>
      <c r="I16" s="86"/>
      <c r="J16" s="86"/>
      <c r="K16" s="88"/>
      <c r="L16" s="88" t="e">
        <f t="shared" si="0"/>
        <v>#DIV/0!</v>
      </c>
      <c r="M16" s="86"/>
      <c r="N16" s="86"/>
      <c r="O16" s="86"/>
      <c r="P16" s="55" t="s">
        <v>153</v>
      </c>
      <c r="Q16" s="5" t="s">
        <v>141</v>
      </c>
      <c r="R16" s="86"/>
      <c r="S16" s="86"/>
      <c r="T16" s="86"/>
      <c r="U16" s="86"/>
      <c r="V16" s="88"/>
      <c r="W16" s="88" t="e">
        <f t="shared" si="1"/>
        <v>#DIV/0!</v>
      </c>
      <c r="X16" s="86"/>
      <c r="Y16" s="86"/>
      <c r="Z16" s="86"/>
      <c r="AA16" s="55" t="s">
        <v>153</v>
      </c>
      <c r="AB16" s="5" t="s">
        <v>141</v>
      </c>
      <c r="AC16" s="86"/>
      <c r="AD16" s="86"/>
      <c r="AE16" s="86"/>
      <c r="AF16" s="86"/>
      <c r="AG16" s="88"/>
      <c r="AH16" s="88" t="e">
        <f t="shared" si="2"/>
        <v>#DIV/0!</v>
      </c>
      <c r="AI16" s="86"/>
      <c r="AJ16" s="86"/>
      <c r="AK16" s="86"/>
      <c r="AL16" s="57" t="s">
        <v>160</v>
      </c>
      <c r="AM16" s="5" t="s">
        <v>141</v>
      </c>
      <c r="AN16" s="86" t="s">
        <v>274</v>
      </c>
      <c r="AO16" s="93" t="s">
        <v>275</v>
      </c>
      <c r="AP16" s="94" t="s">
        <v>266</v>
      </c>
      <c r="AQ16" s="86">
        <v>80</v>
      </c>
      <c r="AR16" s="95">
        <v>19.7</v>
      </c>
      <c r="AS16" s="95">
        <f t="shared" si="3"/>
        <v>0.24625</v>
      </c>
      <c r="AT16" s="97">
        <v>98500</v>
      </c>
      <c r="AU16" s="91" t="s">
        <v>156</v>
      </c>
      <c r="AV16" s="86" t="s">
        <v>175</v>
      </c>
      <c r="AW16" s="4" t="s">
        <v>278</v>
      </c>
      <c r="AX16" s="5" t="s">
        <v>279</v>
      </c>
      <c r="AY16" s="86"/>
      <c r="AZ16" s="86"/>
      <c r="BA16" s="86"/>
      <c r="BB16" s="86"/>
      <c r="BC16" s="88"/>
      <c r="BD16" s="88" t="e">
        <f t="shared" si="4"/>
        <v>#DIV/0!</v>
      </c>
      <c r="BE16" s="86"/>
      <c r="BF16" s="86"/>
      <c r="BG16" s="86"/>
      <c r="BH16" s="63" t="s">
        <v>283</v>
      </c>
      <c r="BI16" s="5" t="s">
        <v>279</v>
      </c>
      <c r="BJ16" s="86" t="s">
        <v>274</v>
      </c>
      <c r="BK16" s="93" t="s">
        <v>275</v>
      </c>
      <c r="BL16" s="100" t="s">
        <v>266</v>
      </c>
      <c r="BM16" s="86">
        <v>160</v>
      </c>
      <c r="BN16" s="95">
        <v>13.89</v>
      </c>
      <c r="BO16" s="95">
        <f t="shared" si="5"/>
        <v>0.0868125</v>
      </c>
      <c r="BP16" s="97">
        <v>69450</v>
      </c>
      <c r="BQ16" s="91" t="s">
        <v>156</v>
      </c>
      <c r="BR16" s="86"/>
      <c r="BS16" s="63" t="s">
        <v>290</v>
      </c>
      <c r="BT16" s="5" t="s">
        <v>291</v>
      </c>
      <c r="BU16" s="86"/>
      <c r="BV16" s="86"/>
      <c r="BW16" s="86"/>
      <c r="BX16" s="86"/>
      <c r="BY16" s="88"/>
      <c r="BZ16" s="88" t="e">
        <f t="shared" si="6"/>
        <v>#DIV/0!</v>
      </c>
      <c r="CA16" s="86"/>
      <c r="CB16" s="86"/>
      <c r="CC16" s="86"/>
      <c r="CD16" s="63" t="s">
        <v>329</v>
      </c>
      <c r="CE16" s="5" t="s">
        <v>328</v>
      </c>
      <c r="CF16" s="86" t="s">
        <v>274</v>
      </c>
      <c r="CG16" s="93" t="s">
        <v>433</v>
      </c>
      <c r="CH16" s="100" t="s">
        <v>266</v>
      </c>
      <c r="CI16" s="86">
        <v>160</v>
      </c>
      <c r="CJ16" s="95">
        <v>19.76</v>
      </c>
      <c r="CK16" s="95">
        <f t="shared" si="7"/>
        <v>0.12350000000000001</v>
      </c>
      <c r="CL16" s="97">
        <v>98800</v>
      </c>
      <c r="CM16" s="91" t="s">
        <v>156</v>
      </c>
      <c r="CN16" s="92" t="s">
        <v>431</v>
      </c>
      <c r="CO16" s="65" t="s">
        <v>435</v>
      </c>
      <c r="CP16" s="5" t="s">
        <v>436</v>
      </c>
      <c r="CQ16" s="86"/>
      <c r="CR16" s="86"/>
      <c r="CS16" s="86"/>
      <c r="CT16" s="86"/>
      <c r="CU16" s="88"/>
      <c r="CV16" s="88" t="e">
        <f t="shared" si="8"/>
        <v>#DIV/0!</v>
      </c>
      <c r="CW16" s="86"/>
      <c r="CX16" s="86"/>
      <c r="CY16" s="86"/>
      <c r="CZ16" s="66" t="s">
        <v>441</v>
      </c>
      <c r="DA16" s="5" t="s">
        <v>442</v>
      </c>
      <c r="DB16" s="86"/>
      <c r="DC16" s="86"/>
      <c r="DD16" s="86"/>
      <c r="DE16" s="86"/>
      <c r="DF16" s="88"/>
      <c r="DG16" s="88" t="e">
        <f t="shared" si="9"/>
        <v>#DIV/0!</v>
      </c>
      <c r="DH16" s="86"/>
      <c r="DI16" s="86"/>
      <c r="DJ16" s="86"/>
      <c r="DK16" s="66" t="s">
        <v>444</v>
      </c>
      <c r="DL16" s="5" t="s">
        <v>279</v>
      </c>
      <c r="DM16" s="86" t="s">
        <v>276</v>
      </c>
      <c r="DN16" s="93" t="s">
        <v>510</v>
      </c>
      <c r="DO16" s="94" t="s">
        <v>236</v>
      </c>
      <c r="DP16" s="86">
        <v>160</v>
      </c>
      <c r="DQ16" s="95">
        <v>21.51</v>
      </c>
      <c r="DR16" s="95">
        <f t="shared" si="10"/>
        <v>0.13443750000000002</v>
      </c>
      <c r="DS16" s="97">
        <v>53775</v>
      </c>
      <c r="DT16" s="91" t="s">
        <v>156</v>
      </c>
      <c r="DU16" s="86"/>
      <c r="DV16" s="65" t="s">
        <v>511</v>
      </c>
      <c r="DW16" s="5" t="s">
        <v>512</v>
      </c>
      <c r="DX16" s="86"/>
      <c r="DY16" s="86"/>
      <c r="DZ16" s="86"/>
      <c r="EA16" s="86"/>
      <c r="EB16" s="88"/>
      <c r="EC16" s="88" t="e">
        <f t="shared" si="11"/>
        <v>#DIV/0!</v>
      </c>
      <c r="ED16" s="86"/>
      <c r="EE16" s="86"/>
      <c r="EF16" s="86"/>
      <c r="EG16" s="65" t="s">
        <v>519</v>
      </c>
      <c r="EH16" s="5" t="s">
        <v>141</v>
      </c>
      <c r="EI16" s="86"/>
      <c r="EJ16" s="86"/>
      <c r="EK16" s="86"/>
      <c r="EL16" s="86"/>
      <c r="EM16" s="88"/>
      <c r="EN16" s="88" t="e">
        <f t="shared" si="22"/>
        <v>#DIV/0!</v>
      </c>
      <c r="EO16" s="86"/>
      <c r="EP16" s="86"/>
      <c r="EQ16" s="86"/>
      <c r="ER16" s="65" t="s">
        <v>522</v>
      </c>
      <c r="ES16" s="5" t="s">
        <v>141</v>
      </c>
      <c r="ET16" s="86"/>
      <c r="EU16" s="86"/>
      <c r="EV16" s="86"/>
      <c r="EW16" s="86"/>
      <c r="EX16" s="88"/>
      <c r="EY16" s="88" t="e">
        <f t="shared" si="12"/>
        <v>#DIV/0!</v>
      </c>
      <c r="EZ16" s="86"/>
      <c r="FA16" s="86"/>
      <c r="FB16" s="86"/>
      <c r="FC16" s="65" t="s">
        <v>525</v>
      </c>
      <c r="FD16" s="5" t="s">
        <v>526</v>
      </c>
      <c r="FE16" s="86"/>
      <c r="FF16" s="86"/>
      <c r="FG16" s="86"/>
      <c r="FH16" s="86"/>
      <c r="FI16" s="88"/>
      <c r="FJ16" s="88" t="e">
        <f t="shared" si="13"/>
        <v>#DIV/0!</v>
      </c>
      <c r="FK16" s="86"/>
      <c r="FL16" s="86"/>
      <c r="FM16" s="86"/>
      <c r="FN16" s="65" t="s">
        <v>530</v>
      </c>
      <c r="FO16" s="5" t="s">
        <v>531</v>
      </c>
      <c r="FP16" s="86"/>
      <c r="FQ16" s="86"/>
      <c r="FR16" s="86"/>
      <c r="FS16" s="86"/>
      <c r="FT16" s="88"/>
      <c r="FU16" s="88" t="e">
        <f t="shared" si="14"/>
        <v>#DIV/0!</v>
      </c>
      <c r="FV16" s="86"/>
      <c r="FW16" s="86"/>
      <c r="FX16" s="86"/>
      <c r="FY16" s="65" t="s">
        <v>537</v>
      </c>
      <c r="FZ16" s="5" t="s">
        <v>538</v>
      </c>
      <c r="GA16" s="86"/>
      <c r="GB16" s="86"/>
      <c r="GC16" s="86"/>
      <c r="GD16" s="86"/>
      <c r="GE16" s="88"/>
      <c r="GF16" s="88" t="e">
        <f t="shared" si="15"/>
        <v>#DIV/0!</v>
      </c>
      <c r="GG16" s="86"/>
      <c r="GH16" s="86"/>
      <c r="GI16" s="86"/>
      <c r="GJ16" s="65" t="s">
        <v>539</v>
      </c>
      <c r="GK16" s="5" t="s">
        <v>279</v>
      </c>
      <c r="GL16" s="86"/>
      <c r="GM16" s="86"/>
      <c r="GN16" s="86"/>
      <c r="GO16" s="86"/>
      <c r="GP16" s="88"/>
      <c r="GQ16" s="88" t="e">
        <f t="shared" si="16"/>
        <v>#DIV/0!</v>
      </c>
      <c r="GR16" s="86"/>
      <c r="GS16" s="86"/>
      <c r="GT16" s="86"/>
      <c r="GU16" s="65" t="s">
        <v>544</v>
      </c>
      <c r="GV16" s="5" t="s">
        <v>279</v>
      </c>
      <c r="GW16" s="86"/>
      <c r="GX16" s="86"/>
      <c r="GY16" s="86"/>
      <c r="GZ16" s="86"/>
      <c r="HA16" s="88"/>
      <c r="HB16" s="88" t="e">
        <f t="shared" si="17"/>
        <v>#DIV/0!</v>
      </c>
      <c r="HC16" s="86"/>
      <c r="HD16" s="86"/>
      <c r="HE16" s="86"/>
      <c r="HF16" s="73" t="s">
        <v>546</v>
      </c>
      <c r="HG16" s="5" t="s">
        <v>279</v>
      </c>
      <c r="HH16" s="86"/>
      <c r="HI16" s="86"/>
      <c r="HJ16" s="86"/>
      <c r="HK16" s="86"/>
      <c r="HL16" s="88"/>
      <c r="HM16" s="88" t="e">
        <f t="shared" si="18"/>
        <v>#DIV/0!</v>
      </c>
      <c r="HN16" s="86"/>
      <c r="HO16" s="86"/>
      <c r="HP16" s="86"/>
      <c r="HQ16" s="73" t="s">
        <v>546</v>
      </c>
      <c r="HR16" s="5" t="s">
        <v>279</v>
      </c>
      <c r="HS16" s="86"/>
      <c r="HT16" s="86"/>
      <c r="HU16" s="86"/>
      <c r="HV16" s="86"/>
      <c r="HW16" s="88"/>
      <c r="HX16" s="88" t="e">
        <f t="shared" si="19"/>
        <v>#DIV/0!</v>
      </c>
      <c r="HY16" s="86"/>
      <c r="HZ16" s="86"/>
      <c r="IA16" s="86"/>
      <c r="IB16" s="73" t="s">
        <v>559</v>
      </c>
      <c r="IC16" s="5" t="s">
        <v>279</v>
      </c>
      <c r="ID16" s="86"/>
      <c r="IE16" s="86"/>
      <c r="IF16" s="86"/>
      <c r="IG16" s="86"/>
      <c r="IH16" s="88"/>
      <c r="II16" s="88" t="e">
        <f t="shared" si="20"/>
        <v>#DIV/0!</v>
      </c>
      <c r="IJ16" s="86"/>
      <c r="IK16" s="86"/>
      <c r="IL16" s="86"/>
      <c r="IM16" s="73" t="s">
        <v>563</v>
      </c>
      <c r="IN16" s="5" t="s">
        <v>279</v>
      </c>
      <c r="IO16" s="86"/>
      <c r="IP16" s="86"/>
      <c r="IQ16" s="86"/>
      <c r="IR16" s="86"/>
      <c r="IS16" s="88"/>
      <c r="IT16" s="88" t="e">
        <f t="shared" si="21"/>
        <v>#DIV/0!</v>
      </c>
      <c r="IU16" s="86"/>
      <c r="IV16" s="86"/>
    </row>
    <row r="17" spans="1:256" ht="27" customHeight="1" thickBot="1">
      <c r="A17" s="44">
        <v>1407</v>
      </c>
      <c r="B17" s="45">
        <v>50000</v>
      </c>
      <c r="C17" s="46" t="s">
        <v>149</v>
      </c>
      <c r="D17" s="84" t="s">
        <v>50</v>
      </c>
      <c r="E17" s="55" t="s">
        <v>153</v>
      </c>
      <c r="F17" s="5" t="s">
        <v>141</v>
      </c>
      <c r="G17" s="86"/>
      <c r="H17" s="86"/>
      <c r="I17" s="86"/>
      <c r="J17" s="86"/>
      <c r="K17" s="88"/>
      <c r="L17" s="88" t="e">
        <f t="shared" si="0"/>
        <v>#DIV/0!</v>
      </c>
      <c r="M17" s="86"/>
      <c r="N17" s="86"/>
      <c r="O17" s="86"/>
      <c r="P17" s="55" t="s">
        <v>153</v>
      </c>
      <c r="Q17" s="5" t="s">
        <v>141</v>
      </c>
      <c r="R17" s="86"/>
      <c r="S17" s="86"/>
      <c r="T17" s="86"/>
      <c r="U17" s="86"/>
      <c r="V17" s="88"/>
      <c r="W17" s="88" t="e">
        <f t="shared" si="1"/>
        <v>#DIV/0!</v>
      </c>
      <c r="X17" s="86"/>
      <c r="Y17" s="86"/>
      <c r="Z17" s="86"/>
      <c r="AA17" s="55" t="s">
        <v>153</v>
      </c>
      <c r="AB17" s="5" t="s">
        <v>141</v>
      </c>
      <c r="AC17" s="86"/>
      <c r="AD17" s="86"/>
      <c r="AE17" s="86"/>
      <c r="AF17" s="86"/>
      <c r="AG17" s="88"/>
      <c r="AH17" s="88" t="e">
        <f t="shared" si="2"/>
        <v>#DIV/0!</v>
      </c>
      <c r="AI17" s="86"/>
      <c r="AJ17" s="86"/>
      <c r="AK17" s="86"/>
      <c r="AL17" s="57" t="s">
        <v>160</v>
      </c>
      <c r="AM17" s="5" t="s">
        <v>141</v>
      </c>
      <c r="AN17" s="86" t="s">
        <v>276</v>
      </c>
      <c r="AO17" s="93" t="s">
        <v>277</v>
      </c>
      <c r="AP17" s="94" t="s">
        <v>266</v>
      </c>
      <c r="AQ17" s="86">
        <v>80</v>
      </c>
      <c r="AR17" s="95">
        <v>22.5</v>
      </c>
      <c r="AS17" s="95">
        <f t="shared" si="3"/>
        <v>0.28125</v>
      </c>
      <c r="AT17" s="97">
        <v>112500</v>
      </c>
      <c r="AU17" s="91" t="s">
        <v>156</v>
      </c>
      <c r="AV17" s="86" t="s">
        <v>175</v>
      </c>
      <c r="AW17" s="4" t="s">
        <v>278</v>
      </c>
      <c r="AX17" s="5" t="s">
        <v>279</v>
      </c>
      <c r="AY17" s="86"/>
      <c r="AZ17" s="86"/>
      <c r="BA17" s="86"/>
      <c r="BB17" s="86"/>
      <c r="BC17" s="88"/>
      <c r="BD17" s="88" t="e">
        <f t="shared" si="4"/>
        <v>#DIV/0!</v>
      </c>
      <c r="BE17" s="86"/>
      <c r="BF17" s="86"/>
      <c r="BG17" s="86"/>
      <c r="BH17" s="63" t="s">
        <v>283</v>
      </c>
      <c r="BI17" s="5" t="s">
        <v>279</v>
      </c>
      <c r="BJ17" s="86" t="s">
        <v>274</v>
      </c>
      <c r="BK17" s="93" t="s">
        <v>288</v>
      </c>
      <c r="BL17" s="100" t="s">
        <v>266</v>
      </c>
      <c r="BM17" s="86">
        <v>160</v>
      </c>
      <c r="BN17" s="95">
        <v>17.93</v>
      </c>
      <c r="BO17" s="95">
        <f t="shared" si="5"/>
        <v>0.1120625</v>
      </c>
      <c r="BP17" s="97">
        <v>89650</v>
      </c>
      <c r="BQ17" s="91" t="s">
        <v>156</v>
      </c>
      <c r="BR17" s="86"/>
      <c r="BS17" s="63" t="s">
        <v>290</v>
      </c>
      <c r="BT17" s="5" t="s">
        <v>291</v>
      </c>
      <c r="BU17" s="86"/>
      <c r="BV17" s="86"/>
      <c r="BW17" s="86"/>
      <c r="BX17" s="86"/>
      <c r="BY17" s="88"/>
      <c r="BZ17" s="88" t="e">
        <f t="shared" si="6"/>
        <v>#DIV/0!</v>
      </c>
      <c r="CA17" s="86"/>
      <c r="CB17" s="86"/>
      <c r="CC17" s="86"/>
      <c r="CD17" s="63" t="s">
        <v>329</v>
      </c>
      <c r="CE17" s="5" t="s">
        <v>328</v>
      </c>
      <c r="CF17" s="86" t="s">
        <v>274</v>
      </c>
      <c r="CG17" s="93" t="s">
        <v>434</v>
      </c>
      <c r="CH17" s="100" t="s">
        <v>266</v>
      </c>
      <c r="CI17" s="86">
        <v>160</v>
      </c>
      <c r="CJ17" s="95">
        <v>23.89</v>
      </c>
      <c r="CK17" s="95">
        <f t="shared" si="7"/>
        <v>0.14931250000000001</v>
      </c>
      <c r="CL17" s="97">
        <v>119450</v>
      </c>
      <c r="CM17" s="91" t="s">
        <v>156</v>
      </c>
      <c r="CN17" s="92" t="s">
        <v>432</v>
      </c>
      <c r="CO17" s="65" t="s">
        <v>435</v>
      </c>
      <c r="CP17" s="5" t="s">
        <v>436</v>
      </c>
      <c r="CQ17" s="86"/>
      <c r="CR17" s="86"/>
      <c r="CS17" s="86"/>
      <c r="CT17" s="86"/>
      <c r="CU17" s="88"/>
      <c r="CV17" s="88" t="e">
        <f t="shared" si="8"/>
        <v>#DIV/0!</v>
      </c>
      <c r="CW17" s="86"/>
      <c r="CX17" s="86"/>
      <c r="CY17" s="86"/>
      <c r="CZ17" s="66" t="s">
        <v>441</v>
      </c>
      <c r="DA17" s="5" t="s">
        <v>442</v>
      </c>
      <c r="DB17" s="86"/>
      <c r="DC17" s="86"/>
      <c r="DD17" s="86"/>
      <c r="DE17" s="86"/>
      <c r="DF17" s="88"/>
      <c r="DG17" s="88" t="e">
        <f t="shared" si="9"/>
        <v>#DIV/0!</v>
      </c>
      <c r="DH17" s="86"/>
      <c r="DI17" s="86"/>
      <c r="DJ17" s="86"/>
      <c r="DK17" s="66" t="s">
        <v>444</v>
      </c>
      <c r="DL17" s="5" t="s">
        <v>279</v>
      </c>
      <c r="DM17" s="86" t="s">
        <v>276</v>
      </c>
      <c r="DN17" s="93" t="s">
        <v>277</v>
      </c>
      <c r="DO17" s="94" t="s">
        <v>266</v>
      </c>
      <c r="DP17" s="86">
        <v>80</v>
      </c>
      <c r="DQ17" s="95">
        <v>22.56</v>
      </c>
      <c r="DR17" s="95">
        <f t="shared" si="10"/>
        <v>0.282</v>
      </c>
      <c r="DS17" s="97">
        <v>112800</v>
      </c>
      <c r="DT17" s="91" t="s">
        <v>156</v>
      </c>
      <c r="DU17" s="86"/>
      <c r="DV17" s="65" t="s">
        <v>511</v>
      </c>
      <c r="DW17" s="5" t="s">
        <v>512</v>
      </c>
      <c r="DX17" s="86"/>
      <c r="DY17" s="86"/>
      <c r="DZ17" s="86"/>
      <c r="EA17" s="86"/>
      <c r="EB17" s="88"/>
      <c r="EC17" s="88" t="e">
        <f t="shared" si="11"/>
        <v>#DIV/0!</v>
      </c>
      <c r="ED17" s="86"/>
      <c r="EE17" s="86"/>
      <c r="EF17" s="86"/>
      <c r="EG17" s="65" t="s">
        <v>519</v>
      </c>
      <c r="EH17" s="5" t="s">
        <v>141</v>
      </c>
      <c r="EI17" s="86"/>
      <c r="EJ17" s="86"/>
      <c r="EK17" s="86"/>
      <c r="EL17" s="86"/>
      <c r="EM17" s="88"/>
      <c r="EN17" s="88" t="e">
        <f t="shared" si="22"/>
        <v>#DIV/0!</v>
      </c>
      <c r="EO17" s="86"/>
      <c r="EP17" s="86"/>
      <c r="EQ17" s="86"/>
      <c r="ER17" s="65" t="s">
        <v>522</v>
      </c>
      <c r="ES17" s="5" t="s">
        <v>141</v>
      </c>
      <c r="ET17" s="86"/>
      <c r="EU17" s="86"/>
      <c r="EV17" s="86"/>
      <c r="EW17" s="86"/>
      <c r="EX17" s="88"/>
      <c r="EY17" s="88" t="e">
        <f t="shared" si="12"/>
        <v>#DIV/0!</v>
      </c>
      <c r="EZ17" s="86"/>
      <c r="FA17" s="86"/>
      <c r="FB17" s="86"/>
      <c r="FC17" s="65" t="s">
        <v>525</v>
      </c>
      <c r="FD17" s="5" t="s">
        <v>526</v>
      </c>
      <c r="FE17" s="86"/>
      <c r="FF17" s="86"/>
      <c r="FG17" s="86"/>
      <c r="FH17" s="86"/>
      <c r="FI17" s="88"/>
      <c r="FJ17" s="88" t="e">
        <f t="shared" si="13"/>
        <v>#DIV/0!</v>
      </c>
      <c r="FK17" s="86"/>
      <c r="FL17" s="86"/>
      <c r="FM17" s="86"/>
      <c r="FN17" s="65" t="s">
        <v>530</v>
      </c>
      <c r="FO17" s="5" t="s">
        <v>531</v>
      </c>
      <c r="FP17" s="86"/>
      <c r="FQ17" s="86"/>
      <c r="FR17" s="86"/>
      <c r="FS17" s="86"/>
      <c r="FT17" s="88"/>
      <c r="FU17" s="88" t="e">
        <f t="shared" si="14"/>
        <v>#DIV/0!</v>
      </c>
      <c r="FV17" s="86"/>
      <c r="FW17" s="86"/>
      <c r="FX17" s="86"/>
      <c r="FY17" s="65" t="s">
        <v>537</v>
      </c>
      <c r="FZ17" s="5" t="s">
        <v>538</v>
      </c>
      <c r="GA17" s="86"/>
      <c r="GB17" s="86"/>
      <c r="GC17" s="86"/>
      <c r="GD17" s="86"/>
      <c r="GE17" s="88"/>
      <c r="GF17" s="88" t="e">
        <f t="shared" si="15"/>
        <v>#DIV/0!</v>
      </c>
      <c r="GG17" s="86"/>
      <c r="GH17" s="86"/>
      <c r="GI17" s="86"/>
      <c r="GJ17" s="65" t="s">
        <v>539</v>
      </c>
      <c r="GK17" s="5" t="s">
        <v>279</v>
      </c>
      <c r="GL17" s="86"/>
      <c r="GM17" s="86"/>
      <c r="GN17" s="86"/>
      <c r="GO17" s="86"/>
      <c r="GP17" s="88"/>
      <c r="GQ17" s="88" t="e">
        <f t="shared" si="16"/>
        <v>#DIV/0!</v>
      </c>
      <c r="GR17" s="86"/>
      <c r="GS17" s="86"/>
      <c r="GT17" s="86"/>
      <c r="GU17" s="65" t="s">
        <v>544</v>
      </c>
      <c r="GV17" s="5" t="s">
        <v>279</v>
      </c>
      <c r="GW17" s="86"/>
      <c r="GX17" s="86"/>
      <c r="GY17" s="86"/>
      <c r="GZ17" s="86"/>
      <c r="HA17" s="88"/>
      <c r="HB17" s="88" t="e">
        <f t="shared" si="17"/>
        <v>#DIV/0!</v>
      </c>
      <c r="HC17" s="86"/>
      <c r="HD17" s="86"/>
      <c r="HE17" s="86"/>
      <c r="HF17" s="73" t="s">
        <v>546</v>
      </c>
      <c r="HG17" s="5" t="s">
        <v>279</v>
      </c>
      <c r="HH17" s="86"/>
      <c r="HI17" s="86"/>
      <c r="HJ17" s="86"/>
      <c r="HK17" s="86"/>
      <c r="HL17" s="88"/>
      <c r="HM17" s="88" t="e">
        <f t="shared" si="18"/>
        <v>#DIV/0!</v>
      </c>
      <c r="HN17" s="86"/>
      <c r="HO17" s="86"/>
      <c r="HP17" s="86"/>
      <c r="HQ17" s="73" t="s">
        <v>546</v>
      </c>
      <c r="HR17" s="5" t="s">
        <v>279</v>
      </c>
      <c r="HS17" s="86"/>
      <c r="HT17" s="86"/>
      <c r="HU17" s="86"/>
      <c r="HV17" s="86"/>
      <c r="HW17" s="88"/>
      <c r="HX17" s="88" t="e">
        <f t="shared" si="19"/>
        <v>#DIV/0!</v>
      </c>
      <c r="HY17" s="86"/>
      <c r="HZ17" s="86"/>
      <c r="IA17" s="86"/>
      <c r="IB17" s="73" t="s">
        <v>559</v>
      </c>
      <c r="IC17" s="5" t="s">
        <v>279</v>
      </c>
      <c r="ID17" s="86"/>
      <c r="IE17" s="86"/>
      <c r="IF17" s="86"/>
      <c r="IG17" s="86"/>
      <c r="IH17" s="88"/>
      <c r="II17" s="88" t="e">
        <f t="shared" si="20"/>
        <v>#DIV/0!</v>
      </c>
      <c r="IJ17" s="86"/>
      <c r="IK17" s="86"/>
      <c r="IL17" s="86"/>
      <c r="IM17" s="73" t="s">
        <v>563</v>
      </c>
      <c r="IN17" s="5" t="s">
        <v>279</v>
      </c>
      <c r="IO17" s="86"/>
      <c r="IP17" s="86"/>
      <c r="IQ17" s="86"/>
      <c r="IR17" s="86"/>
      <c r="IS17" s="88"/>
      <c r="IT17" s="88" t="e">
        <f t="shared" si="21"/>
        <v>#DIV/0!</v>
      </c>
      <c r="IU17" s="86"/>
      <c r="IV17" s="86"/>
    </row>
    <row r="18" spans="1:256" ht="27" customHeight="1" thickBot="1">
      <c r="A18" s="17">
        <v>1509</v>
      </c>
      <c r="B18" s="20">
        <v>6000</v>
      </c>
      <c r="C18" s="21" t="s">
        <v>147</v>
      </c>
      <c r="D18" s="82" t="s">
        <v>569</v>
      </c>
      <c r="E18" s="55" t="s">
        <v>153</v>
      </c>
      <c r="F18" s="5" t="s">
        <v>141</v>
      </c>
      <c r="G18" s="86"/>
      <c r="H18" s="86"/>
      <c r="I18" s="86"/>
      <c r="J18" s="86"/>
      <c r="K18" s="88"/>
      <c r="L18" s="88" t="e">
        <f t="shared" si="0"/>
        <v>#DIV/0!</v>
      </c>
      <c r="M18" s="86"/>
      <c r="N18" s="86"/>
      <c r="O18" s="86"/>
      <c r="P18" s="55" t="s">
        <v>153</v>
      </c>
      <c r="Q18" s="5" t="s">
        <v>141</v>
      </c>
      <c r="R18" s="86"/>
      <c r="S18" s="86"/>
      <c r="T18" s="86"/>
      <c r="U18" s="86"/>
      <c r="V18" s="88"/>
      <c r="W18" s="88" t="e">
        <f t="shared" si="1"/>
        <v>#DIV/0!</v>
      </c>
      <c r="X18" s="86"/>
      <c r="Y18" s="86"/>
      <c r="Z18" s="86"/>
      <c r="AA18" s="55" t="s">
        <v>153</v>
      </c>
      <c r="AB18" s="5" t="s">
        <v>141</v>
      </c>
      <c r="AC18" s="86"/>
      <c r="AD18" s="86"/>
      <c r="AE18" s="86"/>
      <c r="AF18" s="86"/>
      <c r="AG18" s="88"/>
      <c r="AH18" s="88" t="e">
        <f t="shared" si="2"/>
        <v>#DIV/0!</v>
      </c>
      <c r="AI18" s="86"/>
      <c r="AJ18" s="86"/>
      <c r="AK18" s="86"/>
      <c r="AL18" s="57" t="s">
        <v>160</v>
      </c>
      <c r="AM18" s="5" t="s">
        <v>141</v>
      </c>
      <c r="AN18" s="86" t="s">
        <v>166</v>
      </c>
      <c r="AO18" s="86" t="s">
        <v>167</v>
      </c>
      <c r="AP18" s="86" t="s">
        <v>168</v>
      </c>
      <c r="AQ18" s="86">
        <v>1</v>
      </c>
      <c r="AR18" s="95">
        <v>19.1</v>
      </c>
      <c r="AS18" s="95">
        <f t="shared" si="3"/>
        <v>19.1</v>
      </c>
      <c r="AT18" s="97">
        <v>114600</v>
      </c>
      <c r="AU18" s="91" t="s">
        <v>156</v>
      </c>
      <c r="AV18" s="86" t="s">
        <v>169</v>
      </c>
      <c r="AW18" s="4" t="s">
        <v>278</v>
      </c>
      <c r="AX18" s="5" t="s">
        <v>279</v>
      </c>
      <c r="AY18" s="86"/>
      <c r="AZ18" s="86"/>
      <c r="BA18" s="86"/>
      <c r="BB18" s="86"/>
      <c r="BC18" s="88"/>
      <c r="BD18" s="88" t="e">
        <f t="shared" si="4"/>
        <v>#DIV/0!</v>
      </c>
      <c r="BE18" s="86"/>
      <c r="BF18" s="86"/>
      <c r="BG18" s="86"/>
      <c r="BH18" s="63" t="s">
        <v>283</v>
      </c>
      <c r="BI18" s="5" t="s">
        <v>279</v>
      </c>
      <c r="BJ18" s="86"/>
      <c r="BK18" s="86"/>
      <c r="BL18" s="86"/>
      <c r="BM18" s="86"/>
      <c r="BN18" s="88"/>
      <c r="BO18" s="88" t="e">
        <f t="shared" si="5"/>
        <v>#DIV/0!</v>
      </c>
      <c r="BP18" s="86"/>
      <c r="BQ18" s="86"/>
      <c r="BR18" s="86"/>
      <c r="BS18" s="63" t="s">
        <v>290</v>
      </c>
      <c r="BT18" s="5" t="s">
        <v>291</v>
      </c>
      <c r="BU18" s="86" t="s">
        <v>293</v>
      </c>
      <c r="BV18" s="93" t="s">
        <v>167</v>
      </c>
      <c r="BW18" s="86" t="s">
        <v>168</v>
      </c>
      <c r="BX18" s="86">
        <v>1</v>
      </c>
      <c r="BY18" s="95">
        <v>19.45</v>
      </c>
      <c r="BZ18" s="95">
        <f t="shared" si="6"/>
        <v>19.45</v>
      </c>
      <c r="CA18" s="97">
        <v>116700</v>
      </c>
      <c r="CB18" s="91" t="s">
        <v>156</v>
      </c>
      <c r="CC18" s="86"/>
      <c r="CD18" s="63" t="s">
        <v>329</v>
      </c>
      <c r="CE18" s="5" t="s">
        <v>328</v>
      </c>
      <c r="CF18" s="86"/>
      <c r="CG18" s="86"/>
      <c r="CH18" s="86"/>
      <c r="CI18" s="86"/>
      <c r="CJ18" s="88"/>
      <c r="CK18" s="88" t="e">
        <f t="shared" si="7"/>
        <v>#DIV/0!</v>
      </c>
      <c r="CL18" s="86"/>
      <c r="CM18" s="86"/>
      <c r="CN18" s="86"/>
      <c r="CO18" s="65" t="s">
        <v>435</v>
      </c>
      <c r="CP18" s="5" t="s">
        <v>436</v>
      </c>
      <c r="CQ18" s="86"/>
      <c r="CR18" s="86"/>
      <c r="CS18" s="86"/>
      <c r="CT18" s="86"/>
      <c r="CU18" s="88"/>
      <c r="CV18" s="88" t="e">
        <f t="shared" si="8"/>
        <v>#DIV/0!</v>
      </c>
      <c r="CW18" s="86"/>
      <c r="CX18" s="86"/>
      <c r="CY18" s="86"/>
      <c r="CZ18" s="66" t="s">
        <v>441</v>
      </c>
      <c r="DA18" s="5" t="s">
        <v>442</v>
      </c>
      <c r="DB18" s="86"/>
      <c r="DC18" s="86"/>
      <c r="DD18" s="86"/>
      <c r="DE18" s="86"/>
      <c r="DF18" s="88"/>
      <c r="DG18" s="88" t="e">
        <f t="shared" si="9"/>
        <v>#DIV/0!</v>
      </c>
      <c r="DH18" s="86"/>
      <c r="DI18" s="86"/>
      <c r="DJ18" s="86"/>
      <c r="DK18" s="66" t="s">
        <v>444</v>
      </c>
      <c r="DL18" s="5" t="s">
        <v>279</v>
      </c>
      <c r="DM18" s="86" t="s">
        <v>293</v>
      </c>
      <c r="DN18" s="86">
        <v>6001165</v>
      </c>
      <c r="DO18" s="86">
        <v>50</v>
      </c>
      <c r="DP18" s="86">
        <v>1</v>
      </c>
      <c r="DQ18" s="95">
        <v>15.15</v>
      </c>
      <c r="DR18" s="95">
        <f t="shared" si="10"/>
        <v>15.15</v>
      </c>
      <c r="DS18" s="97">
        <v>90900</v>
      </c>
      <c r="DT18" s="91" t="s">
        <v>156</v>
      </c>
      <c r="DU18" s="86"/>
      <c r="DV18" s="65" t="s">
        <v>511</v>
      </c>
      <c r="DW18" s="5" t="s">
        <v>512</v>
      </c>
      <c r="DX18" s="86"/>
      <c r="DY18" s="86"/>
      <c r="DZ18" s="86"/>
      <c r="EA18" s="86"/>
      <c r="EB18" s="88"/>
      <c r="EC18" s="88" t="e">
        <f t="shared" si="11"/>
        <v>#DIV/0!</v>
      </c>
      <c r="ED18" s="86"/>
      <c r="EE18" s="86"/>
      <c r="EF18" s="86"/>
      <c r="EG18" s="65" t="s">
        <v>519</v>
      </c>
      <c r="EH18" s="5" t="s">
        <v>141</v>
      </c>
      <c r="EI18" s="86"/>
      <c r="EJ18" s="86"/>
      <c r="EK18" s="86"/>
      <c r="EL18" s="86"/>
      <c r="EM18" s="88"/>
      <c r="EN18" s="88" t="e">
        <f t="shared" si="22"/>
        <v>#DIV/0!</v>
      </c>
      <c r="EO18" s="86"/>
      <c r="EP18" s="86"/>
      <c r="EQ18" s="86"/>
      <c r="ER18" s="65" t="s">
        <v>522</v>
      </c>
      <c r="ES18" s="5" t="s">
        <v>141</v>
      </c>
      <c r="ET18" s="86"/>
      <c r="EU18" s="86"/>
      <c r="EV18" s="86"/>
      <c r="EW18" s="86"/>
      <c r="EX18" s="88"/>
      <c r="EY18" s="88" t="e">
        <f t="shared" si="12"/>
        <v>#DIV/0!</v>
      </c>
      <c r="EZ18" s="86"/>
      <c r="FA18" s="86"/>
      <c r="FB18" s="86"/>
      <c r="FC18" s="65" t="s">
        <v>525</v>
      </c>
      <c r="FD18" s="5" t="s">
        <v>526</v>
      </c>
      <c r="FE18" s="86"/>
      <c r="FF18" s="86"/>
      <c r="FG18" s="86"/>
      <c r="FH18" s="86"/>
      <c r="FI18" s="88"/>
      <c r="FJ18" s="88" t="e">
        <f t="shared" si="13"/>
        <v>#DIV/0!</v>
      </c>
      <c r="FK18" s="86"/>
      <c r="FL18" s="86"/>
      <c r="FM18" s="86"/>
      <c r="FN18" s="65" t="s">
        <v>530</v>
      </c>
      <c r="FO18" s="5" t="s">
        <v>531</v>
      </c>
      <c r="FP18" s="86"/>
      <c r="FQ18" s="86"/>
      <c r="FR18" s="86"/>
      <c r="FS18" s="86"/>
      <c r="FT18" s="88"/>
      <c r="FU18" s="88" t="e">
        <f t="shared" si="14"/>
        <v>#DIV/0!</v>
      </c>
      <c r="FV18" s="86"/>
      <c r="FW18" s="86"/>
      <c r="FX18" s="86"/>
      <c r="FY18" s="65" t="s">
        <v>537</v>
      </c>
      <c r="FZ18" s="5" t="s">
        <v>538</v>
      </c>
      <c r="GA18" s="86"/>
      <c r="GB18" s="86"/>
      <c r="GC18" s="86"/>
      <c r="GD18" s="86"/>
      <c r="GE18" s="88"/>
      <c r="GF18" s="88" t="e">
        <f t="shared" si="15"/>
        <v>#DIV/0!</v>
      </c>
      <c r="GG18" s="86"/>
      <c r="GH18" s="86"/>
      <c r="GI18" s="86"/>
      <c r="GJ18" s="65" t="s">
        <v>539</v>
      </c>
      <c r="GK18" s="5" t="s">
        <v>279</v>
      </c>
      <c r="GL18" s="86"/>
      <c r="GM18" s="86"/>
      <c r="GN18" s="86"/>
      <c r="GO18" s="86"/>
      <c r="GP18" s="88"/>
      <c r="GQ18" s="88" t="e">
        <f t="shared" si="16"/>
        <v>#DIV/0!</v>
      </c>
      <c r="GR18" s="86"/>
      <c r="GS18" s="86"/>
      <c r="GT18" s="86"/>
      <c r="GU18" s="65" t="s">
        <v>544</v>
      </c>
      <c r="GV18" s="5" t="s">
        <v>279</v>
      </c>
      <c r="GW18" s="86"/>
      <c r="GX18" s="86"/>
      <c r="GY18" s="86"/>
      <c r="GZ18" s="86"/>
      <c r="HA18" s="88"/>
      <c r="HB18" s="88" t="e">
        <f t="shared" si="17"/>
        <v>#DIV/0!</v>
      </c>
      <c r="HC18" s="86"/>
      <c r="HD18" s="86"/>
      <c r="HE18" s="86"/>
      <c r="HF18" s="73" t="s">
        <v>546</v>
      </c>
      <c r="HG18" s="5" t="s">
        <v>279</v>
      </c>
      <c r="HH18" s="86"/>
      <c r="HI18" s="86"/>
      <c r="HJ18" s="86"/>
      <c r="HK18" s="86"/>
      <c r="HL18" s="88"/>
      <c r="HM18" s="88" t="e">
        <f t="shared" si="18"/>
        <v>#DIV/0!</v>
      </c>
      <c r="HN18" s="86"/>
      <c r="HO18" s="86"/>
      <c r="HP18" s="86"/>
      <c r="HQ18" s="73" t="s">
        <v>546</v>
      </c>
      <c r="HR18" s="5" t="s">
        <v>279</v>
      </c>
      <c r="HS18" s="86"/>
      <c r="HT18" s="86"/>
      <c r="HU18" s="86"/>
      <c r="HV18" s="86"/>
      <c r="HW18" s="88"/>
      <c r="HX18" s="88" t="e">
        <f t="shared" si="19"/>
        <v>#DIV/0!</v>
      </c>
      <c r="HY18" s="86"/>
      <c r="HZ18" s="86"/>
      <c r="IA18" s="86"/>
      <c r="IB18" s="73" t="s">
        <v>559</v>
      </c>
      <c r="IC18" s="5" t="s">
        <v>279</v>
      </c>
      <c r="ID18" s="86"/>
      <c r="IE18" s="86"/>
      <c r="IF18" s="86"/>
      <c r="IG18" s="86"/>
      <c r="IH18" s="88"/>
      <c r="II18" s="88" t="e">
        <f t="shared" si="20"/>
        <v>#DIV/0!</v>
      </c>
      <c r="IJ18" s="86"/>
      <c r="IK18" s="86"/>
      <c r="IL18" s="86"/>
      <c r="IM18" s="73" t="s">
        <v>563</v>
      </c>
      <c r="IN18" s="5" t="s">
        <v>279</v>
      </c>
      <c r="IO18" s="86"/>
      <c r="IP18" s="86"/>
      <c r="IQ18" s="86"/>
      <c r="IR18" s="86"/>
      <c r="IS18" s="88"/>
      <c r="IT18" s="88" t="e">
        <f t="shared" si="21"/>
        <v>#DIV/0!</v>
      </c>
      <c r="IU18" s="86"/>
      <c r="IV18" s="86"/>
    </row>
    <row r="19" spans="1:256" ht="27" customHeight="1" thickBot="1">
      <c r="A19" s="44">
        <v>1536</v>
      </c>
      <c r="B19" s="47">
        <v>20000</v>
      </c>
      <c r="C19" s="48" t="s">
        <v>149</v>
      </c>
      <c r="D19" s="84" t="s">
        <v>10</v>
      </c>
      <c r="E19" s="55" t="s">
        <v>153</v>
      </c>
      <c r="F19" s="5" t="s">
        <v>141</v>
      </c>
      <c r="G19" s="86"/>
      <c r="H19" s="86"/>
      <c r="I19" s="86"/>
      <c r="J19" s="86"/>
      <c r="K19" s="88"/>
      <c r="L19" s="88" t="e">
        <f t="shared" si="0"/>
        <v>#DIV/0!</v>
      </c>
      <c r="M19" s="86"/>
      <c r="N19" s="86"/>
      <c r="O19" s="86"/>
      <c r="P19" s="55" t="s">
        <v>153</v>
      </c>
      <c r="Q19" s="5" t="s">
        <v>141</v>
      </c>
      <c r="R19" s="86"/>
      <c r="S19" s="86"/>
      <c r="T19" s="86"/>
      <c r="U19" s="86"/>
      <c r="V19" s="88"/>
      <c r="W19" s="88" t="e">
        <f t="shared" si="1"/>
        <v>#DIV/0!</v>
      </c>
      <c r="X19" s="86"/>
      <c r="Y19" s="86"/>
      <c r="Z19" s="86"/>
      <c r="AA19" s="55" t="s">
        <v>153</v>
      </c>
      <c r="AB19" s="5" t="s">
        <v>141</v>
      </c>
      <c r="AC19" s="86"/>
      <c r="AD19" s="86"/>
      <c r="AE19" s="86"/>
      <c r="AF19" s="86"/>
      <c r="AG19" s="88"/>
      <c r="AH19" s="88" t="e">
        <f t="shared" si="2"/>
        <v>#DIV/0!</v>
      </c>
      <c r="AI19" s="86"/>
      <c r="AJ19" s="86"/>
      <c r="AK19" s="86"/>
      <c r="AL19" s="57" t="s">
        <v>160</v>
      </c>
      <c r="AM19" s="5" t="s">
        <v>141</v>
      </c>
      <c r="AN19" s="86" t="s">
        <v>216</v>
      </c>
      <c r="AO19" s="93" t="s">
        <v>217</v>
      </c>
      <c r="AP19" s="86">
        <v>50</v>
      </c>
      <c r="AQ19" s="86">
        <v>50</v>
      </c>
      <c r="AR19" s="95">
        <v>58</v>
      </c>
      <c r="AS19" s="95">
        <f t="shared" si="3"/>
        <v>1.16</v>
      </c>
      <c r="AT19" s="97">
        <v>23200</v>
      </c>
      <c r="AU19" s="91" t="s">
        <v>156</v>
      </c>
      <c r="AV19" s="86" t="s">
        <v>175</v>
      </c>
      <c r="AW19" s="4" t="s">
        <v>278</v>
      </c>
      <c r="AX19" s="5" t="s">
        <v>279</v>
      </c>
      <c r="AY19" s="86"/>
      <c r="AZ19" s="86"/>
      <c r="BA19" s="86"/>
      <c r="BB19" s="86"/>
      <c r="BC19" s="88"/>
      <c r="BD19" s="88" t="e">
        <f t="shared" si="4"/>
        <v>#DIV/0!</v>
      </c>
      <c r="BE19" s="86"/>
      <c r="BF19" s="86"/>
      <c r="BG19" s="86"/>
      <c r="BH19" s="63" t="s">
        <v>283</v>
      </c>
      <c r="BI19" s="5" t="s">
        <v>279</v>
      </c>
      <c r="BJ19" s="86"/>
      <c r="BK19" s="86"/>
      <c r="BL19" s="86"/>
      <c r="BM19" s="86"/>
      <c r="BN19" s="88"/>
      <c r="BO19" s="88" t="e">
        <f t="shared" si="5"/>
        <v>#DIV/0!</v>
      </c>
      <c r="BP19" s="86"/>
      <c r="BQ19" s="86"/>
      <c r="BR19" s="86"/>
      <c r="BS19" s="63" t="s">
        <v>290</v>
      </c>
      <c r="BT19" s="5" t="s">
        <v>291</v>
      </c>
      <c r="BU19" s="86"/>
      <c r="BV19" s="86"/>
      <c r="BW19" s="86"/>
      <c r="BX19" s="86"/>
      <c r="BY19" s="88"/>
      <c r="BZ19" s="88" t="e">
        <f t="shared" si="6"/>
        <v>#DIV/0!</v>
      </c>
      <c r="CA19" s="86"/>
      <c r="CB19" s="86"/>
      <c r="CC19" s="86"/>
      <c r="CD19" s="63" t="s">
        <v>329</v>
      </c>
      <c r="CE19" s="5" t="s">
        <v>328</v>
      </c>
      <c r="CF19" s="86"/>
      <c r="CG19" s="86"/>
      <c r="CH19" s="86"/>
      <c r="CI19" s="86"/>
      <c r="CJ19" s="88"/>
      <c r="CK19" s="88" t="e">
        <f t="shared" si="7"/>
        <v>#DIV/0!</v>
      </c>
      <c r="CL19" s="86"/>
      <c r="CM19" s="86"/>
      <c r="CN19" s="86"/>
      <c r="CO19" s="65" t="s">
        <v>435</v>
      </c>
      <c r="CP19" s="5" t="s">
        <v>436</v>
      </c>
      <c r="CQ19" s="86"/>
      <c r="CR19" s="86"/>
      <c r="CS19" s="86"/>
      <c r="CT19" s="86"/>
      <c r="CU19" s="88"/>
      <c r="CV19" s="88" t="e">
        <f t="shared" si="8"/>
        <v>#DIV/0!</v>
      </c>
      <c r="CW19" s="86"/>
      <c r="CX19" s="86"/>
      <c r="CY19" s="86"/>
      <c r="CZ19" s="66" t="s">
        <v>441</v>
      </c>
      <c r="DA19" s="5" t="s">
        <v>442</v>
      </c>
      <c r="DB19" s="86"/>
      <c r="DC19" s="86"/>
      <c r="DD19" s="86"/>
      <c r="DE19" s="86"/>
      <c r="DF19" s="88"/>
      <c r="DG19" s="88" t="e">
        <f t="shared" si="9"/>
        <v>#DIV/0!</v>
      </c>
      <c r="DH19" s="86"/>
      <c r="DI19" s="86"/>
      <c r="DJ19" s="86"/>
      <c r="DK19" s="66" t="s">
        <v>444</v>
      </c>
      <c r="DL19" s="5" t="s">
        <v>279</v>
      </c>
      <c r="DM19" s="86"/>
      <c r="DN19" s="86"/>
      <c r="DO19" s="86"/>
      <c r="DP19" s="86"/>
      <c r="DQ19" s="88"/>
      <c r="DR19" s="88" t="e">
        <f t="shared" si="10"/>
        <v>#DIV/0!</v>
      </c>
      <c r="DS19" s="86"/>
      <c r="DT19" s="86"/>
      <c r="DU19" s="86"/>
      <c r="DV19" s="65" t="s">
        <v>511</v>
      </c>
      <c r="DW19" s="5" t="s">
        <v>512</v>
      </c>
      <c r="DX19" s="86"/>
      <c r="DY19" s="86"/>
      <c r="DZ19" s="86"/>
      <c r="EA19" s="86"/>
      <c r="EB19" s="88"/>
      <c r="EC19" s="88" t="e">
        <f t="shared" si="11"/>
        <v>#DIV/0!</v>
      </c>
      <c r="ED19" s="86"/>
      <c r="EE19" s="86"/>
      <c r="EF19" s="86"/>
      <c r="EG19" s="65" t="s">
        <v>519</v>
      </c>
      <c r="EH19" s="5" t="s">
        <v>141</v>
      </c>
      <c r="EI19" s="86"/>
      <c r="EJ19" s="86"/>
      <c r="EK19" s="86"/>
      <c r="EL19" s="86"/>
      <c r="EM19" s="88"/>
      <c r="EN19" s="88" t="e">
        <f t="shared" si="22"/>
        <v>#DIV/0!</v>
      </c>
      <c r="EO19" s="86"/>
      <c r="EP19" s="86"/>
      <c r="EQ19" s="86"/>
      <c r="ER19" s="65" t="s">
        <v>522</v>
      </c>
      <c r="ES19" s="5" t="s">
        <v>141</v>
      </c>
      <c r="ET19" s="86"/>
      <c r="EU19" s="86"/>
      <c r="EV19" s="86"/>
      <c r="EW19" s="86"/>
      <c r="EX19" s="88"/>
      <c r="EY19" s="88" t="e">
        <f t="shared" si="12"/>
        <v>#DIV/0!</v>
      </c>
      <c r="EZ19" s="86"/>
      <c r="FA19" s="86"/>
      <c r="FB19" s="86"/>
      <c r="FC19" s="65" t="s">
        <v>525</v>
      </c>
      <c r="FD19" s="5" t="s">
        <v>526</v>
      </c>
      <c r="FE19" s="86"/>
      <c r="FF19" s="86"/>
      <c r="FG19" s="86"/>
      <c r="FH19" s="86"/>
      <c r="FI19" s="88"/>
      <c r="FJ19" s="88" t="e">
        <f t="shared" si="13"/>
        <v>#DIV/0!</v>
      </c>
      <c r="FK19" s="86"/>
      <c r="FL19" s="86"/>
      <c r="FM19" s="86"/>
      <c r="FN19" s="65" t="s">
        <v>530</v>
      </c>
      <c r="FO19" s="5" t="s">
        <v>531</v>
      </c>
      <c r="FP19" s="86"/>
      <c r="FQ19" s="86"/>
      <c r="FR19" s="86"/>
      <c r="FS19" s="86"/>
      <c r="FT19" s="88"/>
      <c r="FU19" s="88" t="e">
        <f t="shared" si="14"/>
        <v>#DIV/0!</v>
      </c>
      <c r="FV19" s="86"/>
      <c r="FW19" s="86"/>
      <c r="FX19" s="86"/>
      <c r="FY19" s="65" t="s">
        <v>537</v>
      </c>
      <c r="FZ19" s="5" t="s">
        <v>538</v>
      </c>
      <c r="GA19" s="86"/>
      <c r="GB19" s="86"/>
      <c r="GC19" s="86"/>
      <c r="GD19" s="86"/>
      <c r="GE19" s="88"/>
      <c r="GF19" s="88" t="e">
        <f t="shared" si="15"/>
        <v>#DIV/0!</v>
      </c>
      <c r="GG19" s="86"/>
      <c r="GH19" s="86"/>
      <c r="GI19" s="86"/>
      <c r="GJ19" s="65" t="s">
        <v>539</v>
      </c>
      <c r="GK19" s="5" t="s">
        <v>279</v>
      </c>
      <c r="GL19" s="86"/>
      <c r="GM19" s="86"/>
      <c r="GN19" s="86"/>
      <c r="GO19" s="86"/>
      <c r="GP19" s="88"/>
      <c r="GQ19" s="88" t="e">
        <f t="shared" si="16"/>
        <v>#DIV/0!</v>
      </c>
      <c r="GR19" s="86"/>
      <c r="GS19" s="86"/>
      <c r="GT19" s="86"/>
      <c r="GU19" s="65" t="s">
        <v>544</v>
      </c>
      <c r="GV19" s="5" t="s">
        <v>279</v>
      </c>
      <c r="GW19" s="86"/>
      <c r="GX19" s="86"/>
      <c r="GY19" s="86"/>
      <c r="GZ19" s="86"/>
      <c r="HA19" s="88"/>
      <c r="HB19" s="88" t="e">
        <f t="shared" si="17"/>
        <v>#DIV/0!</v>
      </c>
      <c r="HC19" s="86"/>
      <c r="HD19" s="86"/>
      <c r="HE19" s="86"/>
      <c r="HF19" s="73" t="s">
        <v>546</v>
      </c>
      <c r="HG19" s="5" t="s">
        <v>279</v>
      </c>
      <c r="HH19" s="86"/>
      <c r="HI19" s="86"/>
      <c r="HJ19" s="86"/>
      <c r="HK19" s="86"/>
      <c r="HL19" s="88"/>
      <c r="HM19" s="88" t="e">
        <f t="shared" si="18"/>
        <v>#DIV/0!</v>
      </c>
      <c r="HN19" s="86"/>
      <c r="HO19" s="86"/>
      <c r="HP19" s="86"/>
      <c r="HQ19" s="73" t="s">
        <v>546</v>
      </c>
      <c r="HR19" s="5" t="s">
        <v>279</v>
      </c>
      <c r="HS19" s="86"/>
      <c r="HT19" s="86"/>
      <c r="HU19" s="86"/>
      <c r="HV19" s="86"/>
      <c r="HW19" s="88"/>
      <c r="HX19" s="88" t="e">
        <f t="shared" si="19"/>
        <v>#DIV/0!</v>
      </c>
      <c r="HY19" s="86"/>
      <c r="HZ19" s="86"/>
      <c r="IA19" s="86"/>
      <c r="IB19" s="73" t="s">
        <v>559</v>
      </c>
      <c r="IC19" s="5" t="s">
        <v>279</v>
      </c>
      <c r="ID19" s="86"/>
      <c r="IE19" s="86"/>
      <c r="IF19" s="86"/>
      <c r="IG19" s="86"/>
      <c r="IH19" s="88"/>
      <c r="II19" s="88" t="e">
        <f t="shared" si="20"/>
        <v>#DIV/0!</v>
      </c>
      <c r="IJ19" s="86"/>
      <c r="IK19" s="86"/>
      <c r="IL19" s="86"/>
      <c r="IM19" s="73" t="s">
        <v>563</v>
      </c>
      <c r="IN19" s="5" t="s">
        <v>279</v>
      </c>
      <c r="IO19" s="86"/>
      <c r="IP19" s="86"/>
      <c r="IQ19" s="86"/>
      <c r="IR19" s="86"/>
      <c r="IS19" s="88"/>
      <c r="IT19" s="88" t="e">
        <f t="shared" si="21"/>
        <v>#DIV/0!</v>
      </c>
      <c r="IU19" s="86"/>
      <c r="IV19" s="86"/>
    </row>
    <row r="20" spans="1:256" ht="71.25" customHeight="1" thickBot="1">
      <c r="A20" s="14">
        <v>1537</v>
      </c>
      <c r="B20" s="61">
        <v>900</v>
      </c>
      <c r="C20" s="16" t="s">
        <v>147</v>
      </c>
      <c r="D20" s="68" t="s">
        <v>570</v>
      </c>
      <c r="E20" s="55" t="s">
        <v>153</v>
      </c>
      <c r="F20" s="5" t="s">
        <v>141</v>
      </c>
      <c r="G20" s="10"/>
      <c r="H20" s="10"/>
      <c r="I20" s="10"/>
      <c r="J20" s="10"/>
      <c r="K20" s="12"/>
      <c r="L20" s="12" t="e">
        <f t="shared" si="0"/>
        <v>#DIV/0!</v>
      </c>
      <c r="M20" s="10"/>
      <c r="N20" s="10"/>
      <c r="O20" s="10"/>
      <c r="P20" s="55" t="s">
        <v>153</v>
      </c>
      <c r="Q20" s="5" t="s">
        <v>141</v>
      </c>
      <c r="R20" s="10"/>
      <c r="S20" s="10"/>
      <c r="T20" s="10"/>
      <c r="U20" s="10"/>
      <c r="V20" s="12"/>
      <c r="W20" s="12" t="e">
        <f t="shared" si="1"/>
        <v>#DIV/0!</v>
      </c>
      <c r="X20" s="10"/>
      <c r="Y20" s="10"/>
      <c r="Z20" s="10"/>
      <c r="AA20" s="55" t="s">
        <v>153</v>
      </c>
      <c r="AB20" s="5" t="s">
        <v>141</v>
      </c>
      <c r="AC20" s="10"/>
      <c r="AD20" s="10"/>
      <c r="AE20" s="10"/>
      <c r="AF20" s="10"/>
      <c r="AG20" s="12"/>
      <c r="AH20" s="12" t="e">
        <f t="shared" si="2"/>
        <v>#DIV/0!</v>
      </c>
      <c r="AI20" s="10"/>
      <c r="AJ20" s="10"/>
      <c r="AK20" s="10"/>
      <c r="AL20" s="57" t="s">
        <v>160</v>
      </c>
      <c r="AM20" s="5" t="s">
        <v>141</v>
      </c>
      <c r="AN20" s="10" t="s">
        <v>170</v>
      </c>
      <c r="AO20" s="10">
        <v>215008052</v>
      </c>
      <c r="AP20" s="10" t="s">
        <v>171</v>
      </c>
      <c r="AQ20" s="10">
        <v>34.2</v>
      </c>
      <c r="AR20" s="58">
        <v>16.75</v>
      </c>
      <c r="AS20" s="58">
        <f t="shared" si="3"/>
        <v>0.489766081871345</v>
      </c>
      <c r="AT20" s="60">
        <v>114600</v>
      </c>
      <c r="AU20" s="10"/>
      <c r="AV20" s="10" t="s">
        <v>172</v>
      </c>
      <c r="AW20" s="4" t="s">
        <v>278</v>
      </c>
      <c r="AX20" s="5" t="s">
        <v>279</v>
      </c>
      <c r="AY20" s="10"/>
      <c r="AZ20" s="10"/>
      <c r="BA20" s="10"/>
      <c r="BB20" s="10"/>
      <c r="BC20" s="12"/>
      <c r="BD20" s="12" t="e">
        <f t="shared" si="4"/>
        <v>#DIV/0!</v>
      </c>
      <c r="BE20" s="10"/>
      <c r="BF20" s="10"/>
      <c r="BG20" s="10"/>
      <c r="BH20" s="63" t="s">
        <v>283</v>
      </c>
      <c r="BI20" s="5" t="s">
        <v>279</v>
      </c>
      <c r="BJ20" s="10"/>
      <c r="BK20" s="10"/>
      <c r="BL20" s="10"/>
      <c r="BM20" s="10"/>
      <c r="BN20" s="12"/>
      <c r="BO20" s="12" t="e">
        <f t="shared" si="5"/>
        <v>#DIV/0!</v>
      </c>
      <c r="BP20" s="10"/>
      <c r="BQ20" s="10"/>
      <c r="BR20" s="10"/>
      <c r="BS20" s="63" t="s">
        <v>290</v>
      </c>
      <c r="BT20" s="5" t="s">
        <v>291</v>
      </c>
      <c r="BU20" s="10" t="s">
        <v>294</v>
      </c>
      <c r="BV20" s="59" t="s">
        <v>295</v>
      </c>
      <c r="BW20" s="10" t="s">
        <v>296</v>
      </c>
      <c r="BX20" s="10">
        <v>1</v>
      </c>
      <c r="BY20" s="58">
        <v>18.3</v>
      </c>
      <c r="BZ20" s="58">
        <f t="shared" si="6"/>
        <v>18.3</v>
      </c>
      <c r="CA20" s="60">
        <v>2745</v>
      </c>
      <c r="CB20" s="10"/>
      <c r="CC20" s="10" t="s">
        <v>297</v>
      </c>
      <c r="CD20" s="63" t="s">
        <v>329</v>
      </c>
      <c r="CE20" s="5" t="s">
        <v>328</v>
      </c>
      <c r="CF20" s="10" t="s">
        <v>332</v>
      </c>
      <c r="CG20" s="59" t="s">
        <v>333</v>
      </c>
      <c r="CH20" s="10" t="s">
        <v>334</v>
      </c>
      <c r="CI20" s="10">
        <v>18</v>
      </c>
      <c r="CJ20" s="58">
        <v>4.83</v>
      </c>
      <c r="CK20" s="58">
        <f t="shared" si="7"/>
        <v>0.2683333333333333</v>
      </c>
      <c r="CL20" s="60">
        <v>7727.99</v>
      </c>
      <c r="CM20" s="91" t="s">
        <v>156</v>
      </c>
      <c r="CN20" s="56" t="s">
        <v>335</v>
      </c>
      <c r="CO20" s="65" t="s">
        <v>435</v>
      </c>
      <c r="CP20" s="5" t="s">
        <v>436</v>
      </c>
      <c r="CQ20" s="10"/>
      <c r="CR20" s="10"/>
      <c r="CS20" s="10"/>
      <c r="CT20" s="10"/>
      <c r="CU20" s="12"/>
      <c r="CV20" s="12" t="e">
        <f t="shared" si="8"/>
        <v>#DIV/0!</v>
      </c>
      <c r="CW20" s="10"/>
      <c r="CX20" s="10"/>
      <c r="CY20" s="10"/>
      <c r="CZ20" s="66" t="s">
        <v>441</v>
      </c>
      <c r="DA20" s="5" t="s">
        <v>442</v>
      </c>
      <c r="DB20" s="10"/>
      <c r="DC20" s="10"/>
      <c r="DD20" s="10"/>
      <c r="DE20" s="10"/>
      <c r="DF20" s="12"/>
      <c r="DG20" s="12" t="e">
        <f t="shared" si="9"/>
        <v>#DIV/0!</v>
      </c>
      <c r="DH20" s="10"/>
      <c r="DI20" s="10"/>
      <c r="DJ20" s="10"/>
      <c r="DK20" s="66" t="s">
        <v>444</v>
      </c>
      <c r="DL20" s="5" t="s">
        <v>279</v>
      </c>
      <c r="DM20" s="10"/>
      <c r="DN20" s="10"/>
      <c r="DO20" s="10"/>
      <c r="DP20" s="10"/>
      <c r="DQ20" s="12"/>
      <c r="DR20" s="12" t="e">
        <f t="shared" si="10"/>
        <v>#DIV/0!</v>
      </c>
      <c r="DS20" s="10"/>
      <c r="DT20" s="10"/>
      <c r="DU20" s="10"/>
      <c r="DV20" s="65" t="s">
        <v>511</v>
      </c>
      <c r="DW20" s="5" t="s">
        <v>512</v>
      </c>
      <c r="DX20" s="10"/>
      <c r="DY20" s="10"/>
      <c r="DZ20" s="10"/>
      <c r="EA20" s="10"/>
      <c r="EB20" s="12"/>
      <c r="EC20" s="12" t="e">
        <f t="shared" si="11"/>
        <v>#DIV/0!</v>
      </c>
      <c r="ED20" s="10"/>
      <c r="EE20" s="10"/>
      <c r="EF20" s="10"/>
      <c r="EG20" s="65" t="s">
        <v>519</v>
      </c>
      <c r="EH20" s="5" t="s">
        <v>141</v>
      </c>
      <c r="EI20" s="10"/>
      <c r="EJ20" s="10"/>
      <c r="EK20" s="10"/>
      <c r="EL20" s="10"/>
      <c r="EM20" s="12"/>
      <c r="EN20" s="88" t="e">
        <f t="shared" si="22"/>
        <v>#DIV/0!</v>
      </c>
      <c r="EO20" s="10"/>
      <c r="EP20" s="10"/>
      <c r="EQ20" s="10"/>
      <c r="ER20" s="65" t="s">
        <v>522</v>
      </c>
      <c r="ES20" s="5" t="s">
        <v>141</v>
      </c>
      <c r="ET20" s="10"/>
      <c r="EU20" s="10"/>
      <c r="EV20" s="10"/>
      <c r="EW20" s="10"/>
      <c r="EX20" s="12"/>
      <c r="EY20" s="12" t="e">
        <f t="shared" si="12"/>
        <v>#DIV/0!</v>
      </c>
      <c r="EZ20" s="10"/>
      <c r="FA20" s="10"/>
      <c r="FB20" s="10"/>
      <c r="FC20" s="65" t="s">
        <v>525</v>
      </c>
      <c r="FD20" s="5" t="s">
        <v>526</v>
      </c>
      <c r="FE20" s="10"/>
      <c r="FF20" s="10"/>
      <c r="FG20" s="10"/>
      <c r="FH20" s="10"/>
      <c r="FI20" s="12"/>
      <c r="FJ20" s="12" t="e">
        <f t="shared" si="13"/>
        <v>#DIV/0!</v>
      </c>
      <c r="FK20" s="10"/>
      <c r="FL20" s="10"/>
      <c r="FM20" s="10"/>
      <c r="FN20" s="65" t="s">
        <v>530</v>
      </c>
      <c r="FO20" s="5" t="s">
        <v>531</v>
      </c>
      <c r="FP20" s="10"/>
      <c r="FQ20" s="10"/>
      <c r="FR20" s="10"/>
      <c r="FS20" s="10"/>
      <c r="FT20" s="12"/>
      <c r="FU20" s="12" t="e">
        <f t="shared" si="14"/>
        <v>#DIV/0!</v>
      </c>
      <c r="FV20" s="10"/>
      <c r="FW20" s="10"/>
      <c r="FX20" s="10"/>
      <c r="FY20" s="65" t="s">
        <v>537</v>
      </c>
      <c r="FZ20" s="5" t="s">
        <v>538</v>
      </c>
      <c r="GA20" s="10"/>
      <c r="GB20" s="10"/>
      <c r="GC20" s="10"/>
      <c r="GD20" s="10"/>
      <c r="GE20" s="12"/>
      <c r="GF20" s="12" t="e">
        <f t="shared" si="15"/>
        <v>#DIV/0!</v>
      </c>
      <c r="GG20" s="10"/>
      <c r="GH20" s="10"/>
      <c r="GI20" s="10"/>
      <c r="GJ20" s="65" t="s">
        <v>539</v>
      </c>
      <c r="GK20" s="5" t="s">
        <v>279</v>
      </c>
      <c r="GL20" s="10"/>
      <c r="GM20" s="10"/>
      <c r="GN20" s="10"/>
      <c r="GO20" s="10"/>
      <c r="GP20" s="12"/>
      <c r="GQ20" s="12" t="e">
        <f t="shared" si="16"/>
        <v>#DIV/0!</v>
      </c>
      <c r="GR20" s="10"/>
      <c r="GS20" s="10"/>
      <c r="GT20" s="10"/>
      <c r="GU20" s="65" t="s">
        <v>544</v>
      </c>
      <c r="GV20" s="5" t="s">
        <v>279</v>
      </c>
      <c r="GW20" s="10"/>
      <c r="GX20" s="10"/>
      <c r="GY20" s="10"/>
      <c r="GZ20" s="10"/>
      <c r="HA20" s="12"/>
      <c r="HB20" s="12" t="e">
        <f t="shared" si="17"/>
        <v>#DIV/0!</v>
      </c>
      <c r="HC20" s="10"/>
      <c r="HD20" s="10"/>
      <c r="HE20" s="10"/>
      <c r="HF20" s="73" t="s">
        <v>546</v>
      </c>
      <c r="HG20" s="5" t="s">
        <v>279</v>
      </c>
      <c r="HH20" s="10"/>
      <c r="HI20" s="10"/>
      <c r="HJ20" s="10"/>
      <c r="HK20" s="10"/>
      <c r="HL20" s="12"/>
      <c r="HM20" s="12" t="e">
        <f t="shared" si="18"/>
        <v>#DIV/0!</v>
      </c>
      <c r="HN20" s="10"/>
      <c r="HO20" s="10"/>
      <c r="HP20" s="10"/>
      <c r="HQ20" s="73" t="s">
        <v>546</v>
      </c>
      <c r="HR20" s="5" t="s">
        <v>279</v>
      </c>
      <c r="HS20" s="10"/>
      <c r="HT20" s="10"/>
      <c r="HU20" s="10"/>
      <c r="HV20" s="10"/>
      <c r="HW20" s="12"/>
      <c r="HX20" s="12" t="e">
        <f t="shared" si="19"/>
        <v>#DIV/0!</v>
      </c>
      <c r="HY20" s="10"/>
      <c r="HZ20" s="10"/>
      <c r="IA20" s="10"/>
      <c r="IB20" s="73" t="s">
        <v>559</v>
      </c>
      <c r="IC20" s="5" t="s">
        <v>279</v>
      </c>
      <c r="ID20" s="10"/>
      <c r="IE20" s="10"/>
      <c r="IF20" s="10"/>
      <c r="IG20" s="10"/>
      <c r="IH20" s="12"/>
      <c r="II20" s="12" t="e">
        <f t="shared" si="20"/>
        <v>#DIV/0!</v>
      </c>
      <c r="IJ20" s="10"/>
      <c r="IK20" s="10"/>
      <c r="IL20" s="10"/>
      <c r="IM20" s="73" t="s">
        <v>563</v>
      </c>
      <c r="IN20" s="5" t="s">
        <v>279</v>
      </c>
      <c r="IO20" s="10"/>
      <c r="IP20" s="10"/>
      <c r="IQ20" s="10"/>
      <c r="IR20" s="10"/>
      <c r="IS20" s="12"/>
      <c r="IT20" s="12" t="e">
        <f t="shared" si="21"/>
        <v>#DIV/0!</v>
      </c>
      <c r="IU20" s="10"/>
      <c r="IV20" s="10"/>
    </row>
    <row r="21" spans="1:256" ht="27" customHeight="1" thickBot="1">
      <c r="A21" s="17">
        <v>1549</v>
      </c>
      <c r="B21" s="20">
        <v>350</v>
      </c>
      <c r="C21" s="21" t="s">
        <v>147</v>
      </c>
      <c r="D21" s="74" t="s">
        <v>571</v>
      </c>
      <c r="E21" s="55" t="s">
        <v>153</v>
      </c>
      <c r="F21" s="5" t="s">
        <v>141</v>
      </c>
      <c r="G21" s="86"/>
      <c r="H21" s="86"/>
      <c r="I21" s="86"/>
      <c r="J21" s="86"/>
      <c r="K21" s="88"/>
      <c r="L21" s="88" t="e">
        <f t="shared" si="0"/>
        <v>#DIV/0!</v>
      </c>
      <c r="M21" s="86"/>
      <c r="N21" s="86"/>
      <c r="O21" s="86"/>
      <c r="P21" s="55" t="s">
        <v>153</v>
      </c>
      <c r="Q21" s="5" t="s">
        <v>141</v>
      </c>
      <c r="R21" s="86"/>
      <c r="S21" s="86"/>
      <c r="T21" s="86"/>
      <c r="U21" s="86"/>
      <c r="V21" s="88"/>
      <c r="W21" s="88" t="e">
        <f t="shared" si="1"/>
        <v>#DIV/0!</v>
      </c>
      <c r="X21" s="86"/>
      <c r="Y21" s="86"/>
      <c r="Z21" s="86"/>
      <c r="AA21" s="55" t="s">
        <v>153</v>
      </c>
      <c r="AB21" s="5" t="s">
        <v>141</v>
      </c>
      <c r="AC21" s="86"/>
      <c r="AD21" s="86"/>
      <c r="AE21" s="86"/>
      <c r="AF21" s="86"/>
      <c r="AG21" s="88"/>
      <c r="AH21" s="88" t="e">
        <f t="shared" si="2"/>
        <v>#DIV/0!</v>
      </c>
      <c r="AI21" s="86"/>
      <c r="AJ21" s="86"/>
      <c r="AK21" s="86"/>
      <c r="AL21" s="57" t="s">
        <v>160</v>
      </c>
      <c r="AM21" s="5" t="s">
        <v>141</v>
      </c>
      <c r="AN21" s="86"/>
      <c r="AO21" s="86"/>
      <c r="AP21" s="86"/>
      <c r="AQ21" s="86"/>
      <c r="AR21" s="88"/>
      <c r="AS21" s="88" t="e">
        <f t="shared" si="3"/>
        <v>#DIV/0!</v>
      </c>
      <c r="AT21" s="86"/>
      <c r="AU21" s="86"/>
      <c r="AV21" s="86"/>
      <c r="AW21" s="4" t="s">
        <v>278</v>
      </c>
      <c r="AX21" s="5" t="s">
        <v>279</v>
      </c>
      <c r="AY21" s="86"/>
      <c r="AZ21" s="86"/>
      <c r="BA21" s="86"/>
      <c r="BB21" s="86"/>
      <c r="BC21" s="88"/>
      <c r="BD21" s="88" t="e">
        <f t="shared" si="4"/>
        <v>#DIV/0!</v>
      </c>
      <c r="BE21" s="86"/>
      <c r="BF21" s="86"/>
      <c r="BG21" s="86"/>
      <c r="BH21" s="63" t="s">
        <v>283</v>
      </c>
      <c r="BI21" s="5" t="s">
        <v>279</v>
      </c>
      <c r="BJ21" s="86"/>
      <c r="BK21" s="86"/>
      <c r="BL21" s="86"/>
      <c r="BM21" s="86"/>
      <c r="BN21" s="88"/>
      <c r="BO21" s="88" t="e">
        <f t="shared" si="5"/>
        <v>#DIV/0!</v>
      </c>
      <c r="BP21" s="86"/>
      <c r="BQ21" s="86"/>
      <c r="BR21" s="86"/>
      <c r="BS21" s="63" t="s">
        <v>290</v>
      </c>
      <c r="BT21" s="5" t="s">
        <v>291</v>
      </c>
      <c r="BU21" s="86"/>
      <c r="BV21" s="86"/>
      <c r="BW21" s="86"/>
      <c r="BX21" s="86"/>
      <c r="BY21" s="88"/>
      <c r="BZ21" s="88" t="e">
        <f t="shared" si="6"/>
        <v>#DIV/0!</v>
      </c>
      <c r="CA21" s="86"/>
      <c r="CB21" s="86"/>
      <c r="CC21" s="86"/>
      <c r="CD21" s="63" t="s">
        <v>329</v>
      </c>
      <c r="CE21" s="5" t="s">
        <v>328</v>
      </c>
      <c r="CF21" s="86"/>
      <c r="CG21" s="86"/>
      <c r="CH21" s="86"/>
      <c r="CI21" s="86"/>
      <c r="CJ21" s="88"/>
      <c r="CK21" s="88" t="e">
        <f t="shared" si="7"/>
        <v>#DIV/0!</v>
      </c>
      <c r="CL21" s="86"/>
      <c r="CM21" s="86"/>
      <c r="CN21" s="86"/>
      <c r="CO21" s="65" t="s">
        <v>435</v>
      </c>
      <c r="CP21" s="5" t="s">
        <v>436</v>
      </c>
      <c r="CQ21" s="86"/>
      <c r="CR21" s="86"/>
      <c r="CS21" s="86"/>
      <c r="CT21" s="86"/>
      <c r="CU21" s="88"/>
      <c r="CV21" s="88" t="e">
        <f t="shared" si="8"/>
        <v>#DIV/0!</v>
      </c>
      <c r="CW21" s="86"/>
      <c r="CX21" s="86"/>
      <c r="CY21" s="86"/>
      <c r="CZ21" s="66" t="s">
        <v>441</v>
      </c>
      <c r="DA21" s="5" t="s">
        <v>442</v>
      </c>
      <c r="DB21" s="86"/>
      <c r="DC21" s="86"/>
      <c r="DD21" s="86"/>
      <c r="DE21" s="86"/>
      <c r="DF21" s="88"/>
      <c r="DG21" s="88" t="e">
        <f t="shared" si="9"/>
        <v>#DIV/0!</v>
      </c>
      <c r="DH21" s="86"/>
      <c r="DI21" s="86"/>
      <c r="DJ21" s="86"/>
      <c r="DK21" s="66" t="s">
        <v>444</v>
      </c>
      <c r="DL21" s="5" t="s">
        <v>279</v>
      </c>
      <c r="DM21" s="86" t="s">
        <v>447</v>
      </c>
      <c r="DN21" s="86">
        <v>1200</v>
      </c>
      <c r="DO21" s="86" t="s">
        <v>448</v>
      </c>
      <c r="DP21" s="86">
        <v>1</v>
      </c>
      <c r="DQ21" s="95">
        <v>49.22</v>
      </c>
      <c r="DR21" s="95">
        <f t="shared" si="10"/>
        <v>49.22</v>
      </c>
      <c r="DS21" s="97">
        <v>17227</v>
      </c>
      <c r="DT21" s="91" t="s">
        <v>156</v>
      </c>
      <c r="DU21" s="86"/>
      <c r="DV21" s="65" t="s">
        <v>511</v>
      </c>
      <c r="DW21" s="5" t="s">
        <v>512</v>
      </c>
      <c r="DX21" s="86"/>
      <c r="DY21" s="86"/>
      <c r="DZ21" s="86"/>
      <c r="EA21" s="86"/>
      <c r="EB21" s="88"/>
      <c r="EC21" s="88" t="e">
        <f t="shared" si="11"/>
        <v>#DIV/0!</v>
      </c>
      <c r="ED21" s="86"/>
      <c r="EE21" s="86"/>
      <c r="EF21" s="86"/>
      <c r="EG21" s="65" t="s">
        <v>519</v>
      </c>
      <c r="EH21" s="5" t="s">
        <v>141</v>
      </c>
      <c r="EI21" s="86"/>
      <c r="EJ21" s="86"/>
      <c r="EK21" s="86"/>
      <c r="EL21" s="86"/>
      <c r="EM21" s="88"/>
      <c r="EN21" s="88" t="e">
        <f t="shared" si="22"/>
        <v>#DIV/0!</v>
      </c>
      <c r="EO21" s="86"/>
      <c r="EP21" s="86"/>
      <c r="EQ21" s="86"/>
      <c r="ER21" s="65" t="s">
        <v>522</v>
      </c>
      <c r="ES21" s="5" t="s">
        <v>141</v>
      </c>
      <c r="ET21" s="86"/>
      <c r="EU21" s="86"/>
      <c r="EV21" s="86"/>
      <c r="EW21" s="86"/>
      <c r="EX21" s="88"/>
      <c r="EY21" s="88" t="e">
        <f t="shared" si="12"/>
        <v>#DIV/0!</v>
      </c>
      <c r="EZ21" s="86"/>
      <c r="FA21" s="86"/>
      <c r="FB21" s="86"/>
      <c r="FC21" s="65" t="s">
        <v>525</v>
      </c>
      <c r="FD21" s="5" t="s">
        <v>526</v>
      </c>
      <c r="FE21" s="86"/>
      <c r="FF21" s="86"/>
      <c r="FG21" s="86"/>
      <c r="FH21" s="86"/>
      <c r="FI21" s="88"/>
      <c r="FJ21" s="88" t="e">
        <f t="shared" si="13"/>
        <v>#DIV/0!</v>
      </c>
      <c r="FK21" s="86"/>
      <c r="FL21" s="86"/>
      <c r="FM21" s="86"/>
      <c r="FN21" s="65" t="s">
        <v>530</v>
      </c>
      <c r="FO21" s="5" t="s">
        <v>531</v>
      </c>
      <c r="FP21" s="86"/>
      <c r="FQ21" s="86"/>
      <c r="FR21" s="86"/>
      <c r="FS21" s="86"/>
      <c r="FT21" s="88"/>
      <c r="FU21" s="88" t="e">
        <f t="shared" si="14"/>
        <v>#DIV/0!</v>
      </c>
      <c r="FV21" s="86"/>
      <c r="FW21" s="86"/>
      <c r="FX21" s="86"/>
      <c r="FY21" s="65" t="s">
        <v>537</v>
      </c>
      <c r="FZ21" s="5" t="s">
        <v>538</v>
      </c>
      <c r="GA21" s="86"/>
      <c r="GB21" s="86"/>
      <c r="GC21" s="86"/>
      <c r="GD21" s="86"/>
      <c r="GE21" s="88"/>
      <c r="GF21" s="88" t="e">
        <f t="shared" si="15"/>
        <v>#DIV/0!</v>
      </c>
      <c r="GG21" s="86"/>
      <c r="GH21" s="86"/>
      <c r="GI21" s="86"/>
      <c r="GJ21" s="65" t="s">
        <v>539</v>
      </c>
      <c r="GK21" s="5" t="s">
        <v>279</v>
      </c>
      <c r="GL21" s="86"/>
      <c r="GM21" s="86"/>
      <c r="GN21" s="86"/>
      <c r="GO21" s="86"/>
      <c r="GP21" s="88"/>
      <c r="GQ21" s="88" t="e">
        <f t="shared" si="16"/>
        <v>#DIV/0!</v>
      </c>
      <c r="GR21" s="86"/>
      <c r="GS21" s="86"/>
      <c r="GT21" s="86"/>
      <c r="GU21" s="65" t="s">
        <v>544</v>
      </c>
      <c r="GV21" s="5" t="s">
        <v>279</v>
      </c>
      <c r="GW21" s="86"/>
      <c r="GX21" s="86"/>
      <c r="GY21" s="86"/>
      <c r="GZ21" s="86"/>
      <c r="HA21" s="88"/>
      <c r="HB21" s="88" t="e">
        <f t="shared" si="17"/>
        <v>#DIV/0!</v>
      </c>
      <c r="HC21" s="86"/>
      <c r="HD21" s="86"/>
      <c r="HE21" s="86"/>
      <c r="HF21" s="73" t="s">
        <v>546</v>
      </c>
      <c r="HG21" s="5" t="s">
        <v>279</v>
      </c>
      <c r="HH21" s="86"/>
      <c r="HI21" s="86"/>
      <c r="HJ21" s="86"/>
      <c r="HK21" s="86"/>
      <c r="HL21" s="88"/>
      <c r="HM21" s="88" t="e">
        <f t="shared" si="18"/>
        <v>#DIV/0!</v>
      </c>
      <c r="HN21" s="86"/>
      <c r="HO21" s="86"/>
      <c r="HP21" s="86"/>
      <c r="HQ21" s="73" t="s">
        <v>546</v>
      </c>
      <c r="HR21" s="5" t="s">
        <v>279</v>
      </c>
      <c r="HS21" s="86"/>
      <c r="HT21" s="86"/>
      <c r="HU21" s="86"/>
      <c r="HV21" s="86"/>
      <c r="HW21" s="88"/>
      <c r="HX21" s="88" t="e">
        <f t="shared" si="19"/>
        <v>#DIV/0!</v>
      </c>
      <c r="HY21" s="86"/>
      <c r="HZ21" s="86"/>
      <c r="IA21" s="86"/>
      <c r="IB21" s="73" t="s">
        <v>559</v>
      </c>
      <c r="IC21" s="5" t="s">
        <v>279</v>
      </c>
      <c r="ID21" s="86"/>
      <c r="IE21" s="86"/>
      <c r="IF21" s="86"/>
      <c r="IG21" s="86"/>
      <c r="IH21" s="88"/>
      <c r="II21" s="88" t="e">
        <f t="shared" si="20"/>
        <v>#DIV/0!</v>
      </c>
      <c r="IJ21" s="86"/>
      <c r="IK21" s="86"/>
      <c r="IL21" s="86"/>
      <c r="IM21" s="73" t="s">
        <v>563</v>
      </c>
      <c r="IN21" s="5" t="s">
        <v>279</v>
      </c>
      <c r="IO21" s="86"/>
      <c r="IP21" s="86"/>
      <c r="IQ21" s="86"/>
      <c r="IR21" s="86"/>
      <c r="IS21" s="88"/>
      <c r="IT21" s="88" t="e">
        <f t="shared" si="21"/>
        <v>#DIV/0!</v>
      </c>
      <c r="IU21" s="86"/>
      <c r="IV21" s="86"/>
    </row>
    <row r="22" spans="1:256" ht="27" customHeight="1" thickBot="1">
      <c r="A22" s="17">
        <v>1552</v>
      </c>
      <c r="B22" s="20">
        <v>1000</v>
      </c>
      <c r="C22" s="21" t="s">
        <v>131</v>
      </c>
      <c r="D22" s="74" t="s">
        <v>14</v>
      </c>
      <c r="E22" s="55" t="s">
        <v>153</v>
      </c>
      <c r="F22" s="5" t="s">
        <v>141</v>
      </c>
      <c r="G22" s="86"/>
      <c r="H22" s="86"/>
      <c r="I22" s="86"/>
      <c r="J22" s="86"/>
      <c r="K22" s="88"/>
      <c r="L22" s="88" t="e">
        <f t="shared" si="0"/>
        <v>#DIV/0!</v>
      </c>
      <c r="M22" s="86"/>
      <c r="N22" s="86"/>
      <c r="O22" s="86"/>
      <c r="P22" s="55" t="s">
        <v>153</v>
      </c>
      <c r="Q22" s="5" t="s">
        <v>141</v>
      </c>
      <c r="R22" s="86"/>
      <c r="S22" s="86"/>
      <c r="T22" s="86"/>
      <c r="U22" s="86"/>
      <c r="V22" s="88"/>
      <c r="W22" s="88" t="e">
        <f t="shared" si="1"/>
        <v>#DIV/0!</v>
      </c>
      <c r="X22" s="86"/>
      <c r="Y22" s="86"/>
      <c r="Z22" s="86"/>
      <c r="AA22" s="55" t="s">
        <v>153</v>
      </c>
      <c r="AB22" s="5" t="s">
        <v>141</v>
      </c>
      <c r="AC22" s="86"/>
      <c r="AD22" s="86"/>
      <c r="AE22" s="86"/>
      <c r="AF22" s="86"/>
      <c r="AG22" s="88"/>
      <c r="AH22" s="88" t="e">
        <f t="shared" si="2"/>
        <v>#DIV/0!</v>
      </c>
      <c r="AI22" s="86"/>
      <c r="AJ22" s="86"/>
      <c r="AK22" s="86"/>
      <c r="AL22" s="57" t="s">
        <v>160</v>
      </c>
      <c r="AM22" s="5" t="s">
        <v>141</v>
      </c>
      <c r="AN22" s="86" t="s">
        <v>219</v>
      </c>
      <c r="AO22" s="93" t="s">
        <v>220</v>
      </c>
      <c r="AP22" s="86" t="s">
        <v>221</v>
      </c>
      <c r="AQ22" s="86">
        <v>690</v>
      </c>
      <c r="AR22" s="95">
        <v>26.34</v>
      </c>
      <c r="AS22" s="95">
        <f t="shared" si="3"/>
        <v>0.03817391304347826</v>
      </c>
      <c r="AT22" s="97">
        <v>26340</v>
      </c>
      <c r="AU22" s="91" t="s">
        <v>156</v>
      </c>
      <c r="AV22" s="86" t="s">
        <v>175</v>
      </c>
      <c r="AW22" s="4" t="s">
        <v>278</v>
      </c>
      <c r="AX22" s="5" t="s">
        <v>279</v>
      </c>
      <c r="AY22" s="86"/>
      <c r="AZ22" s="86"/>
      <c r="BA22" s="86"/>
      <c r="BB22" s="86"/>
      <c r="BC22" s="88"/>
      <c r="BD22" s="88" t="e">
        <f t="shared" si="4"/>
        <v>#DIV/0!</v>
      </c>
      <c r="BE22" s="86"/>
      <c r="BF22" s="86"/>
      <c r="BG22" s="86"/>
      <c r="BH22" s="63" t="s">
        <v>283</v>
      </c>
      <c r="BI22" s="5" t="s">
        <v>279</v>
      </c>
      <c r="BJ22" s="86"/>
      <c r="BK22" s="86"/>
      <c r="BL22" s="86"/>
      <c r="BM22" s="86"/>
      <c r="BN22" s="88"/>
      <c r="BO22" s="88" t="e">
        <f t="shared" si="5"/>
        <v>#DIV/0!</v>
      </c>
      <c r="BP22" s="86"/>
      <c r="BQ22" s="86"/>
      <c r="BR22" s="86"/>
      <c r="BS22" s="63" t="s">
        <v>290</v>
      </c>
      <c r="BT22" s="5" t="s">
        <v>291</v>
      </c>
      <c r="BU22" s="86"/>
      <c r="BV22" s="86"/>
      <c r="BW22" s="86"/>
      <c r="BX22" s="86"/>
      <c r="BY22" s="88"/>
      <c r="BZ22" s="88" t="e">
        <f t="shared" si="6"/>
        <v>#DIV/0!</v>
      </c>
      <c r="CA22" s="86"/>
      <c r="CB22" s="86"/>
      <c r="CC22" s="86"/>
      <c r="CD22" s="63" t="s">
        <v>329</v>
      </c>
      <c r="CE22" s="5" t="s">
        <v>328</v>
      </c>
      <c r="CF22" s="86" t="s">
        <v>332</v>
      </c>
      <c r="CG22" s="93" t="s">
        <v>390</v>
      </c>
      <c r="CH22" s="86" t="s">
        <v>221</v>
      </c>
      <c r="CI22" s="86">
        <v>690</v>
      </c>
      <c r="CJ22" s="95">
        <v>28.39</v>
      </c>
      <c r="CK22" s="95">
        <f t="shared" si="7"/>
        <v>0.04114492753623188</v>
      </c>
      <c r="CL22" s="97">
        <v>15772.06</v>
      </c>
      <c r="CM22" s="86"/>
      <c r="CN22" s="92" t="s">
        <v>391</v>
      </c>
      <c r="CO22" s="65" t="s">
        <v>435</v>
      </c>
      <c r="CP22" s="5" t="s">
        <v>436</v>
      </c>
      <c r="CQ22" s="86"/>
      <c r="CR22" s="86"/>
      <c r="CS22" s="86"/>
      <c r="CT22" s="86"/>
      <c r="CU22" s="88"/>
      <c r="CV22" s="88" t="e">
        <f t="shared" si="8"/>
        <v>#DIV/0!</v>
      </c>
      <c r="CW22" s="86"/>
      <c r="CX22" s="86"/>
      <c r="CY22" s="86"/>
      <c r="CZ22" s="66" t="s">
        <v>441</v>
      </c>
      <c r="DA22" s="5" t="s">
        <v>442</v>
      </c>
      <c r="DB22" s="86"/>
      <c r="DC22" s="86"/>
      <c r="DD22" s="86"/>
      <c r="DE22" s="86"/>
      <c r="DF22" s="88"/>
      <c r="DG22" s="88" t="e">
        <f t="shared" si="9"/>
        <v>#DIV/0!</v>
      </c>
      <c r="DH22" s="86"/>
      <c r="DI22" s="86"/>
      <c r="DJ22" s="86"/>
      <c r="DK22" s="66" t="s">
        <v>444</v>
      </c>
      <c r="DL22" s="5" t="s">
        <v>279</v>
      </c>
      <c r="DM22" s="86" t="s">
        <v>227</v>
      </c>
      <c r="DN22" s="93" t="s">
        <v>486</v>
      </c>
      <c r="DO22" s="86" t="s">
        <v>224</v>
      </c>
      <c r="DP22" s="86">
        <v>384</v>
      </c>
      <c r="DQ22" s="95">
        <v>20.17</v>
      </c>
      <c r="DR22" s="95">
        <f t="shared" si="10"/>
        <v>0.05252604166666667</v>
      </c>
      <c r="DS22" s="97">
        <v>36306</v>
      </c>
      <c r="DT22" s="86"/>
      <c r="DU22" s="92" t="s">
        <v>487</v>
      </c>
      <c r="DV22" s="65" t="s">
        <v>511</v>
      </c>
      <c r="DW22" s="5" t="s">
        <v>512</v>
      </c>
      <c r="DX22" s="86" t="s">
        <v>514</v>
      </c>
      <c r="DY22" s="93" t="s">
        <v>515</v>
      </c>
      <c r="DZ22" s="86" t="s">
        <v>221</v>
      </c>
      <c r="EA22" s="86">
        <v>690</v>
      </c>
      <c r="EB22" s="95">
        <v>25.1</v>
      </c>
      <c r="EC22" s="95">
        <f t="shared" si="11"/>
        <v>0.0363768115942029</v>
      </c>
      <c r="ED22" s="97">
        <v>25100</v>
      </c>
      <c r="EE22" s="91" t="s">
        <v>156</v>
      </c>
      <c r="EF22" s="86"/>
      <c r="EG22" s="65" t="s">
        <v>519</v>
      </c>
      <c r="EH22" s="5" t="s">
        <v>141</v>
      </c>
      <c r="EI22" s="86"/>
      <c r="EJ22" s="86"/>
      <c r="EK22" s="86"/>
      <c r="EL22" s="86"/>
      <c r="EM22" s="88"/>
      <c r="EN22" s="88" t="e">
        <f t="shared" si="22"/>
        <v>#DIV/0!</v>
      </c>
      <c r="EO22" s="86"/>
      <c r="EP22" s="86"/>
      <c r="EQ22" s="86"/>
      <c r="ER22" s="65" t="s">
        <v>522</v>
      </c>
      <c r="ES22" s="5" t="s">
        <v>141</v>
      </c>
      <c r="ET22" s="86"/>
      <c r="EU22" s="86"/>
      <c r="EV22" s="86"/>
      <c r="EW22" s="86"/>
      <c r="EX22" s="88"/>
      <c r="EY22" s="88" t="e">
        <f t="shared" si="12"/>
        <v>#DIV/0!</v>
      </c>
      <c r="EZ22" s="86"/>
      <c r="FA22" s="86"/>
      <c r="FB22" s="86"/>
      <c r="FC22" s="65" t="s">
        <v>525</v>
      </c>
      <c r="FD22" s="5" t="s">
        <v>526</v>
      </c>
      <c r="FE22" s="86"/>
      <c r="FF22" s="86"/>
      <c r="FG22" s="86"/>
      <c r="FH22" s="86"/>
      <c r="FI22" s="88"/>
      <c r="FJ22" s="88" t="e">
        <f t="shared" si="13"/>
        <v>#DIV/0!</v>
      </c>
      <c r="FK22" s="86"/>
      <c r="FL22" s="86"/>
      <c r="FM22" s="86"/>
      <c r="FN22" s="65" t="s">
        <v>530</v>
      </c>
      <c r="FO22" s="5" t="s">
        <v>531</v>
      </c>
      <c r="FP22" s="86" t="s">
        <v>532</v>
      </c>
      <c r="FQ22" s="93" t="s">
        <v>533</v>
      </c>
      <c r="FR22" s="86" t="s">
        <v>224</v>
      </c>
      <c r="FS22" s="86">
        <v>384</v>
      </c>
      <c r="FT22" s="95">
        <v>24.1</v>
      </c>
      <c r="FU22" s="88">
        <f t="shared" si="14"/>
        <v>0.06276041666666667</v>
      </c>
      <c r="FV22" s="97">
        <v>24100</v>
      </c>
      <c r="FW22" s="86"/>
      <c r="FX22" s="92" t="s">
        <v>465</v>
      </c>
      <c r="FY22" s="65" t="s">
        <v>537</v>
      </c>
      <c r="FZ22" s="5" t="s">
        <v>538</v>
      </c>
      <c r="GA22" s="86"/>
      <c r="GB22" s="86"/>
      <c r="GC22" s="86"/>
      <c r="GD22" s="86"/>
      <c r="GE22" s="88"/>
      <c r="GF22" s="88" t="e">
        <f t="shared" si="15"/>
        <v>#DIV/0!</v>
      </c>
      <c r="GG22" s="86"/>
      <c r="GH22" s="86"/>
      <c r="GI22" s="86"/>
      <c r="GJ22" s="65" t="s">
        <v>539</v>
      </c>
      <c r="GK22" s="5" t="s">
        <v>279</v>
      </c>
      <c r="GL22" s="86"/>
      <c r="GM22" s="86"/>
      <c r="GN22" s="86"/>
      <c r="GO22" s="86"/>
      <c r="GP22" s="88"/>
      <c r="GQ22" s="88" t="e">
        <f t="shared" si="16"/>
        <v>#DIV/0!</v>
      </c>
      <c r="GR22" s="86"/>
      <c r="GS22" s="86"/>
      <c r="GT22" s="86"/>
      <c r="GU22" s="65" t="s">
        <v>544</v>
      </c>
      <c r="GV22" s="5" t="s">
        <v>279</v>
      </c>
      <c r="GW22" s="86"/>
      <c r="GX22" s="86"/>
      <c r="GY22" s="86"/>
      <c r="GZ22" s="86"/>
      <c r="HA22" s="88"/>
      <c r="HB22" s="88" t="e">
        <f t="shared" si="17"/>
        <v>#DIV/0!</v>
      </c>
      <c r="HC22" s="86"/>
      <c r="HD22" s="86"/>
      <c r="HE22" s="86"/>
      <c r="HF22" s="73" t="s">
        <v>546</v>
      </c>
      <c r="HG22" s="5" t="s">
        <v>279</v>
      </c>
      <c r="HH22" s="86"/>
      <c r="HI22" s="86"/>
      <c r="HJ22" s="86"/>
      <c r="HK22" s="86"/>
      <c r="HL22" s="88"/>
      <c r="HM22" s="88" t="e">
        <f t="shared" si="18"/>
        <v>#DIV/0!</v>
      </c>
      <c r="HN22" s="86"/>
      <c r="HO22" s="86"/>
      <c r="HP22" s="86"/>
      <c r="HQ22" s="73" t="s">
        <v>546</v>
      </c>
      <c r="HR22" s="5" t="s">
        <v>279</v>
      </c>
      <c r="HS22" s="86"/>
      <c r="HT22" s="86"/>
      <c r="HU22" s="86"/>
      <c r="HV22" s="86"/>
      <c r="HW22" s="88"/>
      <c r="HX22" s="88" t="e">
        <f t="shared" si="19"/>
        <v>#DIV/0!</v>
      </c>
      <c r="HY22" s="86"/>
      <c r="HZ22" s="86"/>
      <c r="IA22" s="86"/>
      <c r="IB22" s="73" t="s">
        <v>559</v>
      </c>
      <c r="IC22" s="5" t="s">
        <v>279</v>
      </c>
      <c r="ID22" s="86"/>
      <c r="IE22" s="86"/>
      <c r="IF22" s="86"/>
      <c r="IG22" s="86"/>
      <c r="IH22" s="88"/>
      <c r="II22" s="88" t="e">
        <f t="shared" si="20"/>
        <v>#DIV/0!</v>
      </c>
      <c r="IJ22" s="86"/>
      <c r="IK22" s="86"/>
      <c r="IL22" s="86"/>
      <c r="IM22" s="73" t="s">
        <v>563</v>
      </c>
      <c r="IN22" s="5" t="s">
        <v>279</v>
      </c>
      <c r="IO22" s="86"/>
      <c r="IP22" s="86"/>
      <c r="IQ22" s="86"/>
      <c r="IR22" s="86"/>
      <c r="IS22" s="88"/>
      <c r="IT22" s="88" t="e">
        <f t="shared" si="21"/>
        <v>#DIV/0!</v>
      </c>
      <c r="IU22" s="86"/>
      <c r="IV22" s="86"/>
    </row>
    <row r="23" spans="1:256" ht="27" customHeight="1" thickBot="1">
      <c r="A23" s="17">
        <v>1569</v>
      </c>
      <c r="B23" s="20">
        <v>4760</v>
      </c>
      <c r="C23" s="21" t="s">
        <v>131</v>
      </c>
      <c r="D23" s="74" t="s">
        <v>572</v>
      </c>
      <c r="E23" s="55" t="s">
        <v>153</v>
      </c>
      <c r="F23" s="5" t="s">
        <v>141</v>
      </c>
      <c r="G23" s="86"/>
      <c r="H23" s="86"/>
      <c r="I23" s="86"/>
      <c r="J23" s="86"/>
      <c r="K23" s="88"/>
      <c r="L23" s="88" t="e">
        <f t="shared" si="0"/>
        <v>#DIV/0!</v>
      </c>
      <c r="M23" s="86"/>
      <c r="N23" s="86"/>
      <c r="O23" s="86"/>
      <c r="P23" s="55" t="s">
        <v>153</v>
      </c>
      <c r="Q23" s="5" t="s">
        <v>141</v>
      </c>
      <c r="R23" s="86"/>
      <c r="S23" s="86"/>
      <c r="T23" s="86"/>
      <c r="U23" s="86"/>
      <c r="V23" s="88"/>
      <c r="W23" s="88" t="e">
        <f t="shared" si="1"/>
        <v>#DIV/0!</v>
      </c>
      <c r="X23" s="86"/>
      <c r="Y23" s="86"/>
      <c r="Z23" s="86"/>
      <c r="AA23" s="55" t="s">
        <v>153</v>
      </c>
      <c r="AB23" s="5" t="s">
        <v>141</v>
      </c>
      <c r="AC23" s="86"/>
      <c r="AD23" s="86"/>
      <c r="AE23" s="86"/>
      <c r="AF23" s="86"/>
      <c r="AG23" s="88"/>
      <c r="AH23" s="88" t="e">
        <f t="shared" si="2"/>
        <v>#DIV/0!</v>
      </c>
      <c r="AI23" s="86"/>
      <c r="AJ23" s="86"/>
      <c r="AK23" s="86"/>
      <c r="AL23" s="57" t="s">
        <v>160</v>
      </c>
      <c r="AM23" s="5" t="s">
        <v>141</v>
      </c>
      <c r="AN23" s="86" t="s">
        <v>173</v>
      </c>
      <c r="AO23" s="86">
        <v>1224</v>
      </c>
      <c r="AP23" s="86" t="s">
        <v>174</v>
      </c>
      <c r="AQ23" s="86">
        <v>150</v>
      </c>
      <c r="AR23" s="88">
        <v>16.98</v>
      </c>
      <c r="AS23" s="88">
        <f t="shared" si="3"/>
        <v>0.11320000000000001</v>
      </c>
      <c r="AT23" s="97">
        <v>80824.8</v>
      </c>
      <c r="AU23" s="91" t="s">
        <v>156</v>
      </c>
      <c r="AV23" s="86" t="s">
        <v>179</v>
      </c>
      <c r="AW23" s="4" t="s">
        <v>278</v>
      </c>
      <c r="AX23" s="5" t="s">
        <v>279</v>
      </c>
      <c r="AY23" s="86" t="s">
        <v>280</v>
      </c>
      <c r="AZ23" s="86"/>
      <c r="BA23" s="86" t="s">
        <v>174</v>
      </c>
      <c r="BB23" s="86">
        <v>1</v>
      </c>
      <c r="BC23" s="95">
        <v>14.88</v>
      </c>
      <c r="BD23" s="95">
        <f t="shared" si="4"/>
        <v>14.88</v>
      </c>
      <c r="BE23" s="97">
        <v>70828.8</v>
      </c>
      <c r="BF23" s="86"/>
      <c r="BG23" s="86"/>
      <c r="BH23" s="63" t="s">
        <v>283</v>
      </c>
      <c r="BI23" s="5" t="s">
        <v>279</v>
      </c>
      <c r="BJ23" s="86"/>
      <c r="BK23" s="86"/>
      <c r="BL23" s="86"/>
      <c r="BM23" s="86"/>
      <c r="BN23" s="88"/>
      <c r="BO23" s="88" t="e">
        <f t="shared" si="5"/>
        <v>#DIV/0!</v>
      </c>
      <c r="BP23" s="86"/>
      <c r="BQ23" s="86"/>
      <c r="BR23" s="86"/>
      <c r="BS23" s="63" t="s">
        <v>290</v>
      </c>
      <c r="BT23" s="5" t="s">
        <v>291</v>
      </c>
      <c r="BU23" s="86" t="s">
        <v>298</v>
      </c>
      <c r="BV23" s="93" t="s">
        <v>299</v>
      </c>
      <c r="BW23" s="86" t="s">
        <v>174</v>
      </c>
      <c r="BX23" s="86">
        <v>144</v>
      </c>
      <c r="BY23" s="95">
        <v>16.19</v>
      </c>
      <c r="BZ23" s="95">
        <f t="shared" si="6"/>
        <v>0.11243055555555556</v>
      </c>
      <c r="CA23" s="97">
        <v>77064.4</v>
      </c>
      <c r="CB23" s="86"/>
      <c r="CC23" s="86"/>
      <c r="CD23" s="63" t="s">
        <v>329</v>
      </c>
      <c r="CE23" s="5" t="s">
        <v>328</v>
      </c>
      <c r="CF23" s="86" t="s">
        <v>332</v>
      </c>
      <c r="CG23" s="93" t="s">
        <v>339</v>
      </c>
      <c r="CH23" s="86" t="s">
        <v>174</v>
      </c>
      <c r="CI23" s="86">
        <v>120</v>
      </c>
      <c r="CJ23" s="95">
        <v>16.24</v>
      </c>
      <c r="CK23" s="95">
        <f t="shared" si="7"/>
        <v>0.13533333333333333</v>
      </c>
      <c r="CL23" s="97">
        <v>77302.4</v>
      </c>
      <c r="CM23" s="91" t="s">
        <v>156</v>
      </c>
      <c r="CN23" s="92" t="s">
        <v>338</v>
      </c>
      <c r="CO23" s="65" t="s">
        <v>435</v>
      </c>
      <c r="CP23" s="5" t="s">
        <v>436</v>
      </c>
      <c r="CQ23" s="86"/>
      <c r="CR23" s="86"/>
      <c r="CS23" s="86"/>
      <c r="CT23" s="86"/>
      <c r="CU23" s="88"/>
      <c r="CV23" s="88" t="e">
        <f t="shared" si="8"/>
        <v>#DIV/0!</v>
      </c>
      <c r="CW23" s="86"/>
      <c r="CX23" s="86"/>
      <c r="CY23" s="86"/>
      <c r="CZ23" s="66" t="s">
        <v>441</v>
      </c>
      <c r="DA23" s="5" t="s">
        <v>442</v>
      </c>
      <c r="DB23" s="86"/>
      <c r="DC23" s="86"/>
      <c r="DD23" s="86"/>
      <c r="DE23" s="86"/>
      <c r="DF23" s="88"/>
      <c r="DG23" s="88" t="e">
        <f t="shared" si="9"/>
        <v>#DIV/0!</v>
      </c>
      <c r="DH23" s="86"/>
      <c r="DI23" s="86"/>
      <c r="DJ23" s="86"/>
      <c r="DK23" s="66" t="s">
        <v>444</v>
      </c>
      <c r="DL23" s="5" t="s">
        <v>279</v>
      </c>
      <c r="DM23" s="86" t="s">
        <v>173</v>
      </c>
      <c r="DN23" s="86">
        <v>1224</v>
      </c>
      <c r="DO23" s="86" t="s">
        <v>174</v>
      </c>
      <c r="DP23" s="86">
        <v>150</v>
      </c>
      <c r="DQ23" s="95">
        <v>18.08</v>
      </c>
      <c r="DR23" s="95">
        <f t="shared" si="10"/>
        <v>0.12053333333333333</v>
      </c>
      <c r="DS23" s="97">
        <v>86060.8</v>
      </c>
      <c r="DT23" s="91" t="s">
        <v>156</v>
      </c>
      <c r="DU23" s="86"/>
      <c r="DV23" s="65" t="s">
        <v>511</v>
      </c>
      <c r="DW23" s="5" t="s">
        <v>512</v>
      </c>
      <c r="DX23" s="86" t="s">
        <v>173</v>
      </c>
      <c r="DY23" s="86">
        <v>1224</v>
      </c>
      <c r="DZ23" s="86" t="s">
        <v>174</v>
      </c>
      <c r="EA23" s="86">
        <v>150</v>
      </c>
      <c r="EB23" s="95">
        <v>18.01</v>
      </c>
      <c r="EC23" s="95">
        <f t="shared" si="11"/>
        <v>0.12006666666666668</v>
      </c>
      <c r="ED23" s="97">
        <v>85727.6</v>
      </c>
      <c r="EE23" s="91" t="s">
        <v>156</v>
      </c>
      <c r="EF23" s="92" t="s">
        <v>513</v>
      </c>
      <c r="EG23" s="65" t="s">
        <v>519</v>
      </c>
      <c r="EH23" s="5" t="s">
        <v>141</v>
      </c>
      <c r="EI23" s="86"/>
      <c r="EJ23" s="86"/>
      <c r="EK23" s="86"/>
      <c r="EL23" s="86"/>
      <c r="EM23" s="88"/>
      <c r="EN23" s="88" t="e">
        <f t="shared" si="22"/>
        <v>#DIV/0!</v>
      </c>
      <c r="EO23" s="86"/>
      <c r="EP23" s="86"/>
      <c r="EQ23" s="86"/>
      <c r="ER23" s="65" t="s">
        <v>522</v>
      </c>
      <c r="ES23" s="5" t="s">
        <v>141</v>
      </c>
      <c r="ET23" s="86"/>
      <c r="EU23" s="86"/>
      <c r="EV23" s="86"/>
      <c r="EW23" s="86"/>
      <c r="EX23" s="88"/>
      <c r="EY23" s="88" t="e">
        <f t="shared" si="12"/>
        <v>#DIV/0!</v>
      </c>
      <c r="EZ23" s="86"/>
      <c r="FA23" s="86"/>
      <c r="FB23" s="86"/>
      <c r="FC23" s="65" t="s">
        <v>525</v>
      </c>
      <c r="FD23" s="5" t="s">
        <v>526</v>
      </c>
      <c r="FE23" s="86"/>
      <c r="FF23" s="86"/>
      <c r="FG23" s="86"/>
      <c r="FH23" s="86"/>
      <c r="FI23" s="88"/>
      <c r="FJ23" s="88" t="e">
        <f t="shared" si="13"/>
        <v>#DIV/0!</v>
      </c>
      <c r="FK23" s="86"/>
      <c r="FL23" s="86"/>
      <c r="FM23" s="86"/>
      <c r="FN23" s="65" t="s">
        <v>530</v>
      </c>
      <c r="FO23" s="5" t="s">
        <v>531</v>
      </c>
      <c r="FP23" s="86"/>
      <c r="FQ23" s="86"/>
      <c r="FR23" s="86"/>
      <c r="FS23" s="86"/>
      <c r="FT23" s="88"/>
      <c r="FU23" s="88" t="e">
        <f t="shared" si="14"/>
        <v>#DIV/0!</v>
      </c>
      <c r="FV23" s="86"/>
      <c r="FW23" s="86"/>
      <c r="FX23" s="86"/>
      <c r="FY23" s="65" t="s">
        <v>537</v>
      </c>
      <c r="FZ23" s="5" t="s">
        <v>538</v>
      </c>
      <c r="GA23" s="86"/>
      <c r="GB23" s="86"/>
      <c r="GC23" s="86"/>
      <c r="GD23" s="86"/>
      <c r="GE23" s="88"/>
      <c r="GF23" s="88" t="e">
        <f t="shared" si="15"/>
        <v>#DIV/0!</v>
      </c>
      <c r="GG23" s="86"/>
      <c r="GH23" s="86"/>
      <c r="GI23" s="86"/>
      <c r="GJ23" s="65" t="s">
        <v>539</v>
      </c>
      <c r="GK23" s="5" t="s">
        <v>279</v>
      </c>
      <c r="GL23" s="86" t="s">
        <v>173</v>
      </c>
      <c r="GM23" s="86">
        <v>1224</v>
      </c>
      <c r="GN23" s="86" t="s">
        <v>174</v>
      </c>
      <c r="GO23" s="86">
        <v>150</v>
      </c>
      <c r="GP23" s="95">
        <v>17.45</v>
      </c>
      <c r="GQ23" s="88">
        <f t="shared" si="16"/>
        <v>0.11633333333333333</v>
      </c>
      <c r="GR23" s="97">
        <v>83062</v>
      </c>
      <c r="GS23" s="91" t="s">
        <v>156</v>
      </c>
      <c r="GT23" s="86"/>
      <c r="GU23" s="65" t="s">
        <v>544</v>
      </c>
      <c r="GV23" s="5" t="s">
        <v>279</v>
      </c>
      <c r="GW23" s="86"/>
      <c r="GX23" s="86"/>
      <c r="GY23" s="86"/>
      <c r="GZ23" s="86"/>
      <c r="HA23" s="88"/>
      <c r="HB23" s="88" t="e">
        <f t="shared" si="17"/>
        <v>#DIV/0!</v>
      </c>
      <c r="HC23" s="86"/>
      <c r="HD23" s="86"/>
      <c r="HE23" s="86"/>
      <c r="HF23" s="73" t="s">
        <v>546</v>
      </c>
      <c r="HG23" s="5" t="s">
        <v>279</v>
      </c>
      <c r="HH23" s="86"/>
      <c r="HI23" s="86"/>
      <c r="HJ23" s="86"/>
      <c r="HK23" s="86"/>
      <c r="HL23" s="88"/>
      <c r="HM23" s="88" t="e">
        <f t="shared" si="18"/>
        <v>#DIV/0!</v>
      </c>
      <c r="HN23" s="86"/>
      <c r="HO23" s="86"/>
      <c r="HP23" s="86"/>
      <c r="HQ23" s="73" t="s">
        <v>546</v>
      </c>
      <c r="HR23" s="5" t="s">
        <v>279</v>
      </c>
      <c r="HS23" s="86"/>
      <c r="HT23" s="86"/>
      <c r="HU23" s="86"/>
      <c r="HV23" s="86"/>
      <c r="HW23" s="88"/>
      <c r="HX23" s="88" t="e">
        <f t="shared" si="19"/>
        <v>#DIV/0!</v>
      </c>
      <c r="HY23" s="86"/>
      <c r="HZ23" s="86"/>
      <c r="IA23" s="86"/>
      <c r="IB23" s="73" t="s">
        <v>559</v>
      </c>
      <c r="IC23" s="5" t="s">
        <v>279</v>
      </c>
      <c r="ID23" s="86"/>
      <c r="IE23" s="86"/>
      <c r="IF23" s="86"/>
      <c r="IG23" s="86"/>
      <c r="IH23" s="88"/>
      <c r="II23" s="88" t="e">
        <f t="shared" si="20"/>
        <v>#DIV/0!</v>
      </c>
      <c r="IJ23" s="86"/>
      <c r="IK23" s="86"/>
      <c r="IL23" s="86"/>
      <c r="IM23" s="73" t="s">
        <v>563</v>
      </c>
      <c r="IN23" s="5" t="s">
        <v>279</v>
      </c>
      <c r="IO23" s="86"/>
      <c r="IP23" s="86"/>
      <c r="IQ23" s="86"/>
      <c r="IR23" s="86"/>
      <c r="IS23" s="88"/>
      <c r="IT23" s="88" t="e">
        <f t="shared" si="21"/>
        <v>#DIV/0!</v>
      </c>
      <c r="IU23" s="86"/>
      <c r="IV23" s="86"/>
    </row>
    <row r="24" spans="1:256" ht="27" customHeight="1" thickBot="1">
      <c r="A24" s="30">
        <v>1582</v>
      </c>
      <c r="B24" s="33">
        <v>101250</v>
      </c>
      <c r="C24" s="34" t="s">
        <v>148</v>
      </c>
      <c r="D24" s="75" t="s">
        <v>26</v>
      </c>
      <c r="E24" s="55" t="s">
        <v>153</v>
      </c>
      <c r="F24" s="5" t="s">
        <v>141</v>
      </c>
      <c r="G24" s="86"/>
      <c r="H24" s="86"/>
      <c r="I24" s="86"/>
      <c r="J24" s="86"/>
      <c r="K24" s="88"/>
      <c r="L24" s="88" t="e">
        <f t="shared" si="0"/>
        <v>#DIV/0!</v>
      </c>
      <c r="M24" s="86"/>
      <c r="N24" s="86"/>
      <c r="O24" s="86"/>
      <c r="P24" s="55" t="s">
        <v>153</v>
      </c>
      <c r="Q24" s="5" t="s">
        <v>141</v>
      </c>
      <c r="R24" s="86"/>
      <c r="S24" s="86"/>
      <c r="T24" s="86"/>
      <c r="U24" s="86"/>
      <c r="V24" s="88"/>
      <c r="W24" s="88" t="e">
        <f t="shared" si="1"/>
        <v>#DIV/0!</v>
      </c>
      <c r="X24" s="86"/>
      <c r="Y24" s="86"/>
      <c r="Z24" s="86"/>
      <c r="AA24" s="55" t="s">
        <v>153</v>
      </c>
      <c r="AB24" s="5" t="s">
        <v>141</v>
      </c>
      <c r="AC24" s="86"/>
      <c r="AD24" s="86"/>
      <c r="AE24" s="86"/>
      <c r="AF24" s="86"/>
      <c r="AG24" s="88"/>
      <c r="AH24" s="88" t="e">
        <f t="shared" si="2"/>
        <v>#DIV/0!</v>
      </c>
      <c r="AI24" s="86"/>
      <c r="AJ24" s="86"/>
      <c r="AK24" s="86"/>
      <c r="AL24" s="57" t="s">
        <v>160</v>
      </c>
      <c r="AM24" s="5" t="s">
        <v>141</v>
      </c>
      <c r="AN24" s="86" t="s">
        <v>251</v>
      </c>
      <c r="AO24" s="93" t="s">
        <v>252</v>
      </c>
      <c r="AP24" s="86" t="s">
        <v>253</v>
      </c>
      <c r="AQ24" s="86">
        <v>90</v>
      </c>
      <c r="AR24" s="95">
        <v>25.36</v>
      </c>
      <c r="AS24" s="95">
        <f t="shared" si="3"/>
        <v>0.2817777777777778</v>
      </c>
      <c r="AT24" s="97">
        <v>28530</v>
      </c>
      <c r="AU24" s="91" t="s">
        <v>156</v>
      </c>
      <c r="AV24" s="86" t="s">
        <v>254</v>
      </c>
      <c r="AW24" s="4" t="s">
        <v>278</v>
      </c>
      <c r="AX24" s="5" t="s">
        <v>279</v>
      </c>
      <c r="AY24" s="86"/>
      <c r="AZ24" s="86"/>
      <c r="BA24" s="86"/>
      <c r="BB24" s="86"/>
      <c r="BC24" s="88"/>
      <c r="BD24" s="88" t="e">
        <f t="shared" si="4"/>
        <v>#DIV/0!</v>
      </c>
      <c r="BE24" s="86"/>
      <c r="BF24" s="86"/>
      <c r="BG24" s="86"/>
      <c r="BH24" s="63" t="s">
        <v>283</v>
      </c>
      <c r="BI24" s="5" t="s">
        <v>279</v>
      </c>
      <c r="BJ24" s="86"/>
      <c r="BK24" s="86"/>
      <c r="BL24" s="86"/>
      <c r="BM24" s="86"/>
      <c r="BN24" s="88"/>
      <c r="BO24" s="88" t="e">
        <f t="shared" si="5"/>
        <v>#DIV/0!</v>
      </c>
      <c r="BP24" s="86"/>
      <c r="BQ24" s="86"/>
      <c r="BR24" s="86"/>
      <c r="BS24" s="63" t="s">
        <v>290</v>
      </c>
      <c r="BT24" s="5" t="s">
        <v>291</v>
      </c>
      <c r="BU24" s="86"/>
      <c r="BV24" s="86"/>
      <c r="BW24" s="86"/>
      <c r="BX24" s="86"/>
      <c r="BY24" s="88"/>
      <c r="BZ24" s="88" t="e">
        <f t="shared" si="6"/>
        <v>#DIV/0!</v>
      </c>
      <c r="CA24" s="86"/>
      <c r="CB24" s="86"/>
      <c r="CC24" s="86"/>
      <c r="CD24" s="63" t="s">
        <v>329</v>
      </c>
      <c r="CE24" s="5" t="s">
        <v>328</v>
      </c>
      <c r="CF24" s="86" t="s">
        <v>251</v>
      </c>
      <c r="CG24" s="93" t="s">
        <v>421</v>
      </c>
      <c r="CH24" s="86" t="s">
        <v>253</v>
      </c>
      <c r="CI24" s="86">
        <v>90</v>
      </c>
      <c r="CJ24" s="95">
        <v>25.08</v>
      </c>
      <c r="CK24" s="95">
        <f t="shared" si="7"/>
        <v>0.2786666666666667</v>
      </c>
      <c r="CL24" s="97">
        <v>28215</v>
      </c>
      <c r="CM24" s="91" t="s">
        <v>156</v>
      </c>
      <c r="CN24" s="92" t="s">
        <v>420</v>
      </c>
      <c r="CO24" s="65" t="s">
        <v>435</v>
      </c>
      <c r="CP24" s="5" t="s">
        <v>436</v>
      </c>
      <c r="CQ24" s="86"/>
      <c r="CR24" s="86"/>
      <c r="CS24" s="86"/>
      <c r="CT24" s="86"/>
      <c r="CU24" s="88"/>
      <c r="CV24" s="88" t="e">
        <f t="shared" si="8"/>
        <v>#DIV/0!</v>
      </c>
      <c r="CW24" s="86"/>
      <c r="CX24" s="86"/>
      <c r="CY24" s="86"/>
      <c r="CZ24" s="66" t="s">
        <v>441</v>
      </c>
      <c r="DA24" s="5" t="s">
        <v>442</v>
      </c>
      <c r="DB24" s="86"/>
      <c r="DC24" s="86"/>
      <c r="DD24" s="86"/>
      <c r="DE24" s="86"/>
      <c r="DF24" s="88"/>
      <c r="DG24" s="88" t="e">
        <f t="shared" si="9"/>
        <v>#DIV/0!</v>
      </c>
      <c r="DH24" s="86"/>
      <c r="DI24" s="86"/>
      <c r="DJ24" s="86"/>
      <c r="DK24" s="66" t="s">
        <v>444</v>
      </c>
      <c r="DL24" s="5" t="s">
        <v>279</v>
      </c>
      <c r="DM24" s="86" t="s">
        <v>251</v>
      </c>
      <c r="DN24" s="93" t="s">
        <v>252</v>
      </c>
      <c r="DO24" s="86" t="s">
        <v>253</v>
      </c>
      <c r="DP24" s="86">
        <v>90</v>
      </c>
      <c r="DQ24" s="95">
        <v>23.98</v>
      </c>
      <c r="DR24" s="95">
        <f t="shared" si="10"/>
        <v>0.26644444444444443</v>
      </c>
      <c r="DS24" s="97">
        <v>26977.5</v>
      </c>
      <c r="DT24" s="91" t="s">
        <v>156</v>
      </c>
      <c r="DU24" s="86"/>
      <c r="DV24" s="65" t="s">
        <v>511</v>
      </c>
      <c r="DW24" s="5" t="s">
        <v>512</v>
      </c>
      <c r="DX24" s="86" t="s">
        <v>251</v>
      </c>
      <c r="DY24" s="93" t="s">
        <v>252</v>
      </c>
      <c r="DZ24" s="86" t="s">
        <v>253</v>
      </c>
      <c r="EA24" s="86">
        <v>90</v>
      </c>
      <c r="EB24" s="95">
        <v>25.05</v>
      </c>
      <c r="EC24" s="95">
        <f t="shared" si="11"/>
        <v>0.2783333333333333</v>
      </c>
      <c r="ED24" s="97">
        <v>28181.25</v>
      </c>
      <c r="EE24" s="91" t="s">
        <v>156</v>
      </c>
      <c r="EF24" s="92"/>
      <c r="EG24" s="65" t="s">
        <v>519</v>
      </c>
      <c r="EH24" s="5" t="s">
        <v>141</v>
      </c>
      <c r="EI24" s="86"/>
      <c r="EJ24" s="86"/>
      <c r="EK24" s="86"/>
      <c r="EL24" s="86"/>
      <c r="EM24" s="88"/>
      <c r="EN24" s="88" t="e">
        <f t="shared" si="22"/>
        <v>#DIV/0!</v>
      </c>
      <c r="EO24" s="86"/>
      <c r="EP24" s="86"/>
      <c r="EQ24" s="86"/>
      <c r="ER24" s="65" t="s">
        <v>522</v>
      </c>
      <c r="ES24" s="5" t="s">
        <v>141</v>
      </c>
      <c r="ET24" s="86"/>
      <c r="EU24" s="86"/>
      <c r="EV24" s="86"/>
      <c r="EW24" s="86"/>
      <c r="EX24" s="88"/>
      <c r="EY24" s="88" t="e">
        <f t="shared" si="12"/>
        <v>#DIV/0!</v>
      </c>
      <c r="EZ24" s="86"/>
      <c r="FA24" s="86"/>
      <c r="FB24" s="86"/>
      <c r="FC24" s="65" t="s">
        <v>525</v>
      </c>
      <c r="FD24" s="5" t="s">
        <v>526</v>
      </c>
      <c r="FE24" s="86"/>
      <c r="FF24" s="86"/>
      <c r="FG24" s="86"/>
      <c r="FH24" s="86"/>
      <c r="FI24" s="88"/>
      <c r="FJ24" s="88" t="e">
        <f t="shared" si="13"/>
        <v>#DIV/0!</v>
      </c>
      <c r="FK24" s="86"/>
      <c r="FL24" s="86"/>
      <c r="FM24" s="86"/>
      <c r="FN24" s="65" t="s">
        <v>530</v>
      </c>
      <c r="FO24" s="5" t="s">
        <v>531</v>
      </c>
      <c r="FP24" s="86"/>
      <c r="FQ24" s="86"/>
      <c r="FR24" s="86"/>
      <c r="FS24" s="86"/>
      <c r="FT24" s="88"/>
      <c r="FU24" s="88" t="e">
        <f t="shared" si="14"/>
        <v>#DIV/0!</v>
      </c>
      <c r="FV24" s="86"/>
      <c r="FW24" s="86"/>
      <c r="FX24" s="86"/>
      <c r="FY24" s="65" t="s">
        <v>537</v>
      </c>
      <c r="FZ24" s="5" t="s">
        <v>538</v>
      </c>
      <c r="GA24" s="86" t="s">
        <v>251</v>
      </c>
      <c r="GB24" s="93" t="s">
        <v>252</v>
      </c>
      <c r="GC24" s="86" t="s">
        <v>253</v>
      </c>
      <c r="GD24" s="86">
        <v>90</v>
      </c>
      <c r="GE24" s="95">
        <v>23.86</v>
      </c>
      <c r="GF24" s="88">
        <f t="shared" si="15"/>
        <v>0.26511111111111113</v>
      </c>
      <c r="GG24" s="97">
        <v>26841.38</v>
      </c>
      <c r="GH24" s="91" t="s">
        <v>156</v>
      </c>
      <c r="GI24" s="92"/>
      <c r="GJ24" s="65" t="s">
        <v>539</v>
      </c>
      <c r="GK24" s="5" t="s">
        <v>279</v>
      </c>
      <c r="GL24" s="86"/>
      <c r="GM24" s="86"/>
      <c r="GN24" s="86"/>
      <c r="GO24" s="86"/>
      <c r="GP24" s="88"/>
      <c r="GQ24" s="88" t="e">
        <f t="shared" si="16"/>
        <v>#DIV/0!</v>
      </c>
      <c r="GR24" s="86"/>
      <c r="GS24" s="86"/>
      <c r="GT24" s="86"/>
      <c r="GU24" s="65" t="s">
        <v>544</v>
      </c>
      <c r="GV24" s="5" t="s">
        <v>279</v>
      </c>
      <c r="GW24" s="86"/>
      <c r="GX24" s="86"/>
      <c r="GY24" s="86"/>
      <c r="GZ24" s="86"/>
      <c r="HA24" s="88"/>
      <c r="HB24" s="88" t="e">
        <f t="shared" si="17"/>
        <v>#DIV/0!</v>
      </c>
      <c r="HC24" s="86"/>
      <c r="HD24" s="86"/>
      <c r="HE24" s="86"/>
      <c r="HF24" s="73" t="s">
        <v>546</v>
      </c>
      <c r="HG24" s="5" t="s">
        <v>279</v>
      </c>
      <c r="HH24" s="86"/>
      <c r="HI24" s="86"/>
      <c r="HJ24" s="86"/>
      <c r="HK24" s="86"/>
      <c r="HL24" s="88"/>
      <c r="HM24" s="88" t="e">
        <f t="shared" si="18"/>
        <v>#DIV/0!</v>
      </c>
      <c r="HN24" s="86"/>
      <c r="HO24" s="86"/>
      <c r="HP24" s="86"/>
      <c r="HQ24" s="73" t="s">
        <v>546</v>
      </c>
      <c r="HR24" s="5" t="s">
        <v>279</v>
      </c>
      <c r="HS24" s="86"/>
      <c r="HT24" s="86"/>
      <c r="HU24" s="86"/>
      <c r="HV24" s="86"/>
      <c r="HW24" s="88"/>
      <c r="HX24" s="88" t="e">
        <f t="shared" si="19"/>
        <v>#DIV/0!</v>
      </c>
      <c r="HY24" s="86"/>
      <c r="HZ24" s="86"/>
      <c r="IA24" s="86"/>
      <c r="IB24" s="73" t="s">
        <v>559</v>
      </c>
      <c r="IC24" s="5" t="s">
        <v>279</v>
      </c>
      <c r="ID24" s="86"/>
      <c r="IE24" s="86"/>
      <c r="IF24" s="86"/>
      <c r="IG24" s="86"/>
      <c r="IH24" s="88"/>
      <c r="II24" s="88" t="e">
        <f t="shared" si="20"/>
        <v>#DIV/0!</v>
      </c>
      <c r="IJ24" s="86"/>
      <c r="IK24" s="86"/>
      <c r="IL24" s="86"/>
      <c r="IM24" s="73" t="s">
        <v>563</v>
      </c>
      <c r="IN24" s="5" t="s">
        <v>279</v>
      </c>
      <c r="IO24" s="86"/>
      <c r="IP24" s="86"/>
      <c r="IQ24" s="86"/>
      <c r="IR24" s="86"/>
      <c r="IS24" s="88"/>
      <c r="IT24" s="88" t="e">
        <f t="shared" si="21"/>
        <v>#DIV/0!</v>
      </c>
      <c r="IU24" s="86"/>
      <c r="IV24" s="86"/>
    </row>
    <row r="25" spans="1:256" ht="27" customHeight="1" thickBot="1">
      <c r="A25" s="30">
        <v>1587</v>
      </c>
      <c r="B25" s="37">
        <v>97200</v>
      </c>
      <c r="C25" s="38" t="s">
        <v>148</v>
      </c>
      <c r="D25" s="75" t="s">
        <v>27</v>
      </c>
      <c r="E25" s="55" t="s">
        <v>153</v>
      </c>
      <c r="F25" s="5" t="s">
        <v>141</v>
      </c>
      <c r="G25" s="86"/>
      <c r="H25" s="86"/>
      <c r="I25" s="86"/>
      <c r="J25" s="86"/>
      <c r="K25" s="88"/>
      <c r="L25" s="88" t="e">
        <f t="shared" si="0"/>
        <v>#DIV/0!</v>
      </c>
      <c r="M25" s="86"/>
      <c r="N25" s="86"/>
      <c r="O25" s="86"/>
      <c r="P25" s="55" t="s">
        <v>153</v>
      </c>
      <c r="Q25" s="5" t="s">
        <v>141</v>
      </c>
      <c r="R25" s="86"/>
      <c r="S25" s="86"/>
      <c r="T25" s="86"/>
      <c r="U25" s="86"/>
      <c r="V25" s="88"/>
      <c r="W25" s="88" t="e">
        <f t="shared" si="1"/>
        <v>#DIV/0!</v>
      </c>
      <c r="X25" s="86"/>
      <c r="Y25" s="86"/>
      <c r="Z25" s="86"/>
      <c r="AA25" s="55" t="s">
        <v>153</v>
      </c>
      <c r="AB25" s="5" t="s">
        <v>141</v>
      </c>
      <c r="AC25" s="86"/>
      <c r="AD25" s="86"/>
      <c r="AE25" s="86"/>
      <c r="AF25" s="86"/>
      <c r="AG25" s="88"/>
      <c r="AH25" s="88" t="e">
        <f t="shared" si="2"/>
        <v>#DIV/0!</v>
      </c>
      <c r="AI25" s="86"/>
      <c r="AJ25" s="86"/>
      <c r="AK25" s="86"/>
      <c r="AL25" s="57" t="s">
        <v>160</v>
      </c>
      <c r="AM25" s="5" t="s">
        <v>141</v>
      </c>
      <c r="AN25" s="86" t="s">
        <v>255</v>
      </c>
      <c r="AO25" s="93" t="s">
        <v>256</v>
      </c>
      <c r="AP25" s="86" t="s">
        <v>257</v>
      </c>
      <c r="AQ25" s="86">
        <v>648</v>
      </c>
      <c r="AR25" s="95">
        <v>30.01</v>
      </c>
      <c r="AS25" s="95">
        <f t="shared" si="3"/>
        <v>0.04631172839506173</v>
      </c>
      <c r="AT25" s="97">
        <v>4501.5</v>
      </c>
      <c r="AU25" s="91" t="s">
        <v>156</v>
      </c>
      <c r="AV25" s="86" t="s">
        <v>175</v>
      </c>
      <c r="AW25" s="4" t="s">
        <v>278</v>
      </c>
      <c r="AX25" s="5" t="s">
        <v>279</v>
      </c>
      <c r="AY25" s="86"/>
      <c r="AZ25" s="86"/>
      <c r="BA25" s="86"/>
      <c r="BB25" s="86"/>
      <c r="BC25" s="88"/>
      <c r="BD25" s="88" t="e">
        <f t="shared" si="4"/>
        <v>#DIV/0!</v>
      </c>
      <c r="BE25" s="86"/>
      <c r="BF25" s="86"/>
      <c r="BG25" s="86"/>
      <c r="BH25" s="63" t="s">
        <v>283</v>
      </c>
      <c r="BI25" s="5" t="s">
        <v>279</v>
      </c>
      <c r="BJ25" s="86"/>
      <c r="BK25" s="86"/>
      <c r="BL25" s="86"/>
      <c r="BM25" s="86"/>
      <c r="BN25" s="88"/>
      <c r="BO25" s="88" t="e">
        <f t="shared" si="5"/>
        <v>#DIV/0!</v>
      </c>
      <c r="BP25" s="86"/>
      <c r="BQ25" s="86"/>
      <c r="BR25" s="86"/>
      <c r="BS25" s="63" t="s">
        <v>290</v>
      </c>
      <c r="BT25" s="5" t="s">
        <v>291</v>
      </c>
      <c r="BU25" s="86"/>
      <c r="BV25" s="86"/>
      <c r="BW25" s="86"/>
      <c r="BX25" s="86"/>
      <c r="BY25" s="88"/>
      <c r="BZ25" s="88" t="e">
        <f t="shared" si="6"/>
        <v>#DIV/0!</v>
      </c>
      <c r="CA25" s="86"/>
      <c r="CB25" s="86"/>
      <c r="CC25" s="86"/>
      <c r="CD25" s="63" t="s">
        <v>329</v>
      </c>
      <c r="CE25" s="5" t="s">
        <v>328</v>
      </c>
      <c r="CF25" s="86" t="s">
        <v>404</v>
      </c>
      <c r="CG25" s="93" t="s">
        <v>407</v>
      </c>
      <c r="CH25" s="86" t="s">
        <v>257</v>
      </c>
      <c r="CI25" s="86">
        <v>1</v>
      </c>
      <c r="CJ25" s="95">
        <v>25.01</v>
      </c>
      <c r="CK25" s="95">
        <f t="shared" si="7"/>
        <v>25.01</v>
      </c>
      <c r="CL25" s="97">
        <v>3751.5</v>
      </c>
      <c r="CM25" s="86"/>
      <c r="CN25" s="92" t="s">
        <v>405</v>
      </c>
      <c r="CO25" s="65" t="s">
        <v>435</v>
      </c>
      <c r="CP25" s="5" t="s">
        <v>436</v>
      </c>
      <c r="CQ25" s="86"/>
      <c r="CR25" s="86"/>
      <c r="CS25" s="86"/>
      <c r="CT25" s="86"/>
      <c r="CU25" s="88"/>
      <c r="CV25" s="88" t="e">
        <f t="shared" si="8"/>
        <v>#DIV/0!</v>
      </c>
      <c r="CW25" s="86"/>
      <c r="CX25" s="86"/>
      <c r="CY25" s="86"/>
      <c r="CZ25" s="66" t="s">
        <v>441</v>
      </c>
      <c r="DA25" s="5" t="s">
        <v>442</v>
      </c>
      <c r="DB25" s="86"/>
      <c r="DC25" s="86"/>
      <c r="DD25" s="86"/>
      <c r="DE25" s="86"/>
      <c r="DF25" s="88"/>
      <c r="DG25" s="88" t="e">
        <f t="shared" si="9"/>
        <v>#DIV/0!</v>
      </c>
      <c r="DH25" s="86"/>
      <c r="DI25" s="86"/>
      <c r="DJ25" s="86"/>
      <c r="DK25" s="66" t="s">
        <v>444</v>
      </c>
      <c r="DL25" s="5" t="s">
        <v>279</v>
      </c>
      <c r="DM25" s="86" t="s">
        <v>255</v>
      </c>
      <c r="DN25" s="93" t="s">
        <v>501</v>
      </c>
      <c r="DO25" s="86" t="s">
        <v>257</v>
      </c>
      <c r="DP25" s="86">
        <v>648</v>
      </c>
      <c r="DQ25" s="95">
        <v>29.13</v>
      </c>
      <c r="DR25" s="95">
        <f t="shared" si="10"/>
        <v>0.044953703703703704</v>
      </c>
      <c r="DS25" s="97">
        <v>4369.5</v>
      </c>
      <c r="DT25" s="91" t="s">
        <v>156</v>
      </c>
      <c r="DU25" s="86"/>
      <c r="DV25" s="65" t="s">
        <v>511</v>
      </c>
      <c r="DW25" s="5" t="s">
        <v>512</v>
      </c>
      <c r="DX25" s="86"/>
      <c r="DY25" s="86"/>
      <c r="DZ25" s="86"/>
      <c r="EA25" s="86"/>
      <c r="EB25" s="88"/>
      <c r="EC25" s="88" t="e">
        <f t="shared" si="11"/>
        <v>#DIV/0!</v>
      </c>
      <c r="ED25" s="86"/>
      <c r="EE25" s="86"/>
      <c r="EF25" s="86"/>
      <c r="EG25" s="65" t="s">
        <v>519</v>
      </c>
      <c r="EH25" s="5" t="s">
        <v>141</v>
      </c>
      <c r="EI25" s="86"/>
      <c r="EJ25" s="86"/>
      <c r="EK25" s="86"/>
      <c r="EL25" s="86"/>
      <c r="EM25" s="88"/>
      <c r="EN25" s="88" t="e">
        <f t="shared" si="22"/>
        <v>#DIV/0!</v>
      </c>
      <c r="EO25" s="86"/>
      <c r="EP25" s="86"/>
      <c r="EQ25" s="86"/>
      <c r="ER25" s="65" t="s">
        <v>522</v>
      </c>
      <c r="ES25" s="5" t="s">
        <v>141</v>
      </c>
      <c r="ET25" s="86"/>
      <c r="EU25" s="86"/>
      <c r="EV25" s="86"/>
      <c r="EW25" s="86"/>
      <c r="EX25" s="88"/>
      <c r="EY25" s="88" t="e">
        <f t="shared" si="12"/>
        <v>#DIV/0!</v>
      </c>
      <c r="EZ25" s="86"/>
      <c r="FA25" s="86"/>
      <c r="FB25" s="86"/>
      <c r="FC25" s="65" t="s">
        <v>525</v>
      </c>
      <c r="FD25" s="5" t="s">
        <v>526</v>
      </c>
      <c r="FE25" s="86"/>
      <c r="FF25" s="86"/>
      <c r="FG25" s="86"/>
      <c r="FH25" s="86"/>
      <c r="FI25" s="88"/>
      <c r="FJ25" s="88" t="e">
        <f t="shared" si="13"/>
        <v>#DIV/0!</v>
      </c>
      <c r="FK25" s="86"/>
      <c r="FL25" s="86"/>
      <c r="FM25" s="86"/>
      <c r="FN25" s="65" t="s">
        <v>530</v>
      </c>
      <c r="FO25" s="5" t="s">
        <v>531</v>
      </c>
      <c r="FP25" s="86"/>
      <c r="FQ25" s="86"/>
      <c r="FR25" s="86"/>
      <c r="FS25" s="86"/>
      <c r="FT25" s="88"/>
      <c r="FU25" s="88" t="e">
        <f t="shared" si="14"/>
        <v>#DIV/0!</v>
      </c>
      <c r="FV25" s="86"/>
      <c r="FW25" s="86"/>
      <c r="FX25" s="86"/>
      <c r="FY25" s="65" t="s">
        <v>537</v>
      </c>
      <c r="FZ25" s="5" t="s">
        <v>538</v>
      </c>
      <c r="GA25" s="86"/>
      <c r="GB25" s="86"/>
      <c r="GC25" s="86"/>
      <c r="GD25" s="86"/>
      <c r="GE25" s="88"/>
      <c r="GF25" s="88" t="e">
        <f t="shared" si="15"/>
        <v>#DIV/0!</v>
      </c>
      <c r="GG25" s="86"/>
      <c r="GH25" s="86"/>
      <c r="GI25" s="86"/>
      <c r="GJ25" s="65" t="s">
        <v>539</v>
      </c>
      <c r="GK25" s="5" t="s">
        <v>279</v>
      </c>
      <c r="GL25" s="86"/>
      <c r="GM25" s="86"/>
      <c r="GN25" s="86"/>
      <c r="GO25" s="86"/>
      <c r="GP25" s="88"/>
      <c r="GQ25" s="88" t="e">
        <f t="shared" si="16"/>
        <v>#DIV/0!</v>
      </c>
      <c r="GR25" s="86"/>
      <c r="GS25" s="86"/>
      <c r="GT25" s="86"/>
      <c r="GU25" s="65" t="s">
        <v>544</v>
      </c>
      <c r="GV25" s="5" t="s">
        <v>279</v>
      </c>
      <c r="GW25" s="86"/>
      <c r="GX25" s="86"/>
      <c r="GY25" s="86"/>
      <c r="GZ25" s="86"/>
      <c r="HA25" s="88"/>
      <c r="HB25" s="88" t="e">
        <f t="shared" si="17"/>
        <v>#DIV/0!</v>
      </c>
      <c r="HC25" s="86"/>
      <c r="HD25" s="86"/>
      <c r="HE25" s="86"/>
      <c r="HF25" s="73" t="s">
        <v>546</v>
      </c>
      <c r="HG25" s="5" t="s">
        <v>279</v>
      </c>
      <c r="HH25" s="86"/>
      <c r="HI25" s="86"/>
      <c r="HJ25" s="86"/>
      <c r="HK25" s="86"/>
      <c r="HL25" s="88"/>
      <c r="HM25" s="88" t="e">
        <f t="shared" si="18"/>
        <v>#DIV/0!</v>
      </c>
      <c r="HN25" s="86"/>
      <c r="HO25" s="86"/>
      <c r="HP25" s="86"/>
      <c r="HQ25" s="73" t="s">
        <v>546</v>
      </c>
      <c r="HR25" s="5" t="s">
        <v>279</v>
      </c>
      <c r="HS25" s="86"/>
      <c r="HT25" s="86"/>
      <c r="HU25" s="86"/>
      <c r="HV25" s="86"/>
      <c r="HW25" s="88"/>
      <c r="HX25" s="88" t="e">
        <f t="shared" si="19"/>
        <v>#DIV/0!</v>
      </c>
      <c r="HY25" s="86"/>
      <c r="HZ25" s="86"/>
      <c r="IA25" s="86"/>
      <c r="IB25" s="73" t="s">
        <v>559</v>
      </c>
      <c r="IC25" s="5" t="s">
        <v>279</v>
      </c>
      <c r="ID25" s="86"/>
      <c r="IE25" s="86"/>
      <c r="IF25" s="86"/>
      <c r="IG25" s="86"/>
      <c r="IH25" s="88"/>
      <c r="II25" s="88" t="e">
        <f t="shared" si="20"/>
        <v>#DIV/0!</v>
      </c>
      <c r="IJ25" s="86"/>
      <c r="IK25" s="86"/>
      <c r="IL25" s="86"/>
      <c r="IM25" s="73" t="s">
        <v>563</v>
      </c>
      <c r="IN25" s="5" t="s">
        <v>279</v>
      </c>
      <c r="IO25" s="86"/>
      <c r="IP25" s="86"/>
      <c r="IQ25" s="86"/>
      <c r="IR25" s="86"/>
      <c r="IS25" s="88"/>
      <c r="IT25" s="88" t="e">
        <f t="shared" si="21"/>
        <v>#DIV/0!</v>
      </c>
      <c r="IU25" s="86"/>
      <c r="IV25" s="86"/>
    </row>
    <row r="26" spans="1:256" ht="92.25" customHeight="1" thickBot="1">
      <c r="A26" s="27">
        <v>1645</v>
      </c>
      <c r="B26" s="28">
        <v>187200</v>
      </c>
      <c r="C26" s="29" t="s">
        <v>148</v>
      </c>
      <c r="D26" s="69" t="s">
        <v>587</v>
      </c>
      <c r="E26" s="55" t="s">
        <v>153</v>
      </c>
      <c r="F26" s="5" t="s">
        <v>141</v>
      </c>
      <c r="G26" s="10"/>
      <c r="H26" s="10"/>
      <c r="I26" s="10"/>
      <c r="J26" s="10"/>
      <c r="K26" s="12"/>
      <c r="L26" s="12" t="e">
        <f t="shared" si="0"/>
        <v>#DIV/0!</v>
      </c>
      <c r="M26" s="10"/>
      <c r="N26" s="10"/>
      <c r="O26" s="10"/>
      <c r="P26" s="55" t="s">
        <v>153</v>
      </c>
      <c r="Q26" s="5" t="s">
        <v>141</v>
      </c>
      <c r="R26" s="10"/>
      <c r="S26" s="10"/>
      <c r="T26" s="10"/>
      <c r="U26" s="10"/>
      <c r="V26" s="12"/>
      <c r="W26" s="12" t="e">
        <f t="shared" si="1"/>
        <v>#DIV/0!</v>
      </c>
      <c r="X26" s="10"/>
      <c r="Y26" s="10"/>
      <c r="Z26" s="10"/>
      <c r="AA26" s="55" t="s">
        <v>153</v>
      </c>
      <c r="AB26" s="5" t="s">
        <v>141</v>
      </c>
      <c r="AC26" s="10"/>
      <c r="AD26" s="10"/>
      <c r="AE26" s="10"/>
      <c r="AF26" s="10"/>
      <c r="AG26" s="12"/>
      <c r="AH26" s="12" t="e">
        <f t="shared" si="2"/>
        <v>#DIV/0!</v>
      </c>
      <c r="AI26" s="10"/>
      <c r="AJ26" s="10"/>
      <c r="AK26" s="10"/>
      <c r="AL26" s="57" t="s">
        <v>160</v>
      </c>
      <c r="AM26" s="5" t="s">
        <v>141</v>
      </c>
      <c r="AN26" s="10" t="s">
        <v>197</v>
      </c>
      <c r="AO26" s="10">
        <v>45976</v>
      </c>
      <c r="AP26" s="10" t="s">
        <v>198</v>
      </c>
      <c r="AQ26" s="10">
        <v>144</v>
      </c>
      <c r="AR26" s="58">
        <v>39.54</v>
      </c>
      <c r="AS26" s="58">
        <f t="shared" si="3"/>
        <v>0.27458333333333335</v>
      </c>
      <c r="AT26" s="60">
        <v>51402</v>
      </c>
      <c r="AU26" s="54" t="s">
        <v>156</v>
      </c>
      <c r="AV26" s="10"/>
      <c r="AW26" s="4" t="s">
        <v>278</v>
      </c>
      <c r="AX26" s="5" t="s">
        <v>279</v>
      </c>
      <c r="AY26" s="10"/>
      <c r="AZ26" s="10"/>
      <c r="BA26" s="10"/>
      <c r="BB26" s="10"/>
      <c r="BC26" s="12"/>
      <c r="BD26" s="12" t="e">
        <f t="shared" si="4"/>
        <v>#DIV/0!</v>
      </c>
      <c r="BE26" s="10"/>
      <c r="BF26" s="10"/>
      <c r="BG26" s="10"/>
      <c r="BH26" s="63" t="s">
        <v>283</v>
      </c>
      <c r="BI26" s="5" t="s">
        <v>279</v>
      </c>
      <c r="BJ26" s="10"/>
      <c r="BK26" s="10"/>
      <c r="BL26" s="10"/>
      <c r="BM26" s="10"/>
      <c r="BN26" s="12"/>
      <c r="BO26" s="12" t="e">
        <f t="shared" si="5"/>
        <v>#DIV/0!</v>
      </c>
      <c r="BP26" s="10"/>
      <c r="BQ26" s="10"/>
      <c r="BR26" s="10"/>
      <c r="BS26" s="63" t="s">
        <v>290</v>
      </c>
      <c r="BT26" s="5" t="s">
        <v>291</v>
      </c>
      <c r="BU26" s="10"/>
      <c r="BV26" s="10"/>
      <c r="BW26" s="10"/>
      <c r="BX26" s="10"/>
      <c r="BY26" s="12"/>
      <c r="BZ26" s="12" t="e">
        <f t="shared" si="6"/>
        <v>#DIV/0!</v>
      </c>
      <c r="CA26" s="10"/>
      <c r="CB26" s="10"/>
      <c r="CC26" s="10"/>
      <c r="CD26" s="63" t="s">
        <v>329</v>
      </c>
      <c r="CE26" s="5" t="s">
        <v>328</v>
      </c>
      <c r="CF26" s="10" t="s">
        <v>352</v>
      </c>
      <c r="CG26" s="59" t="s">
        <v>353</v>
      </c>
      <c r="CH26" s="10" t="s">
        <v>198</v>
      </c>
      <c r="CI26" s="10">
        <v>144</v>
      </c>
      <c r="CJ26" s="58">
        <v>39.74</v>
      </c>
      <c r="CK26" s="58">
        <f t="shared" si="7"/>
        <v>0.27597222222222223</v>
      </c>
      <c r="CL26" s="60">
        <v>51661.58</v>
      </c>
      <c r="CM26" s="54" t="s">
        <v>156</v>
      </c>
      <c r="CN26" s="56" t="s">
        <v>351</v>
      </c>
      <c r="CO26" s="65" t="s">
        <v>435</v>
      </c>
      <c r="CP26" s="5" t="s">
        <v>436</v>
      </c>
      <c r="CQ26" s="10"/>
      <c r="CR26" s="10"/>
      <c r="CS26" s="10"/>
      <c r="CT26" s="10"/>
      <c r="CU26" s="12"/>
      <c r="CV26" s="12" t="e">
        <f t="shared" si="8"/>
        <v>#DIV/0!</v>
      </c>
      <c r="CW26" s="10"/>
      <c r="CX26" s="10"/>
      <c r="CY26" s="10"/>
      <c r="CZ26" s="66" t="s">
        <v>441</v>
      </c>
      <c r="DA26" s="5" t="s">
        <v>442</v>
      </c>
      <c r="DB26" s="10"/>
      <c r="DC26" s="10"/>
      <c r="DD26" s="10"/>
      <c r="DE26" s="10"/>
      <c r="DF26" s="12"/>
      <c r="DG26" s="12" t="e">
        <f t="shared" si="9"/>
        <v>#DIV/0!</v>
      </c>
      <c r="DH26" s="10"/>
      <c r="DI26" s="10"/>
      <c r="DJ26" s="10"/>
      <c r="DK26" s="66" t="s">
        <v>444</v>
      </c>
      <c r="DL26" s="5" t="s">
        <v>279</v>
      </c>
      <c r="DM26" s="10" t="s">
        <v>352</v>
      </c>
      <c r="DN26" s="59" t="s">
        <v>473</v>
      </c>
      <c r="DO26" s="10" t="s">
        <v>198</v>
      </c>
      <c r="DP26" s="10">
        <v>144</v>
      </c>
      <c r="DQ26" s="58">
        <v>36.36</v>
      </c>
      <c r="DR26" s="58">
        <f t="shared" si="10"/>
        <v>0.2525</v>
      </c>
      <c r="DS26" s="60">
        <v>47268</v>
      </c>
      <c r="DT26" s="54" t="s">
        <v>156</v>
      </c>
      <c r="DU26" s="10"/>
      <c r="DV26" s="65" t="s">
        <v>511</v>
      </c>
      <c r="DW26" s="5" t="s">
        <v>512</v>
      </c>
      <c r="DX26" s="10"/>
      <c r="DY26" s="10"/>
      <c r="DZ26" s="10"/>
      <c r="EA26" s="10"/>
      <c r="EB26" s="12"/>
      <c r="EC26" s="12" t="e">
        <f t="shared" si="11"/>
        <v>#DIV/0!</v>
      </c>
      <c r="ED26" s="10"/>
      <c r="EE26" s="10"/>
      <c r="EF26" s="10"/>
      <c r="EG26" s="65" t="s">
        <v>519</v>
      </c>
      <c r="EH26" s="5" t="s">
        <v>141</v>
      </c>
      <c r="EI26" s="10"/>
      <c r="EJ26" s="10"/>
      <c r="EK26" s="10"/>
      <c r="EL26" s="10"/>
      <c r="EM26" s="12"/>
      <c r="EN26" s="88" t="e">
        <f t="shared" si="22"/>
        <v>#DIV/0!</v>
      </c>
      <c r="EO26" s="10"/>
      <c r="EP26" s="10"/>
      <c r="EQ26" s="10"/>
      <c r="ER26" s="65" t="s">
        <v>522</v>
      </c>
      <c r="ES26" s="5" t="s">
        <v>141</v>
      </c>
      <c r="ET26" s="10"/>
      <c r="EU26" s="10"/>
      <c r="EV26" s="10"/>
      <c r="EW26" s="10"/>
      <c r="EX26" s="12"/>
      <c r="EY26" s="12" t="e">
        <f t="shared" si="12"/>
        <v>#DIV/0!</v>
      </c>
      <c r="EZ26" s="10"/>
      <c r="FA26" s="10"/>
      <c r="FB26" s="10"/>
      <c r="FC26" s="65" t="s">
        <v>525</v>
      </c>
      <c r="FD26" s="5" t="s">
        <v>526</v>
      </c>
      <c r="FE26" s="10"/>
      <c r="FF26" s="10"/>
      <c r="FG26" s="10"/>
      <c r="FH26" s="10"/>
      <c r="FI26" s="12"/>
      <c r="FJ26" s="12" t="e">
        <f t="shared" si="13"/>
        <v>#DIV/0!</v>
      </c>
      <c r="FK26" s="10"/>
      <c r="FL26" s="10"/>
      <c r="FM26" s="10"/>
      <c r="FN26" s="65" t="s">
        <v>530</v>
      </c>
      <c r="FO26" s="5" t="s">
        <v>531</v>
      </c>
      <c r="FP26" s="10"/>
      <c r="FQ26" s="10"/>
      <c r="FR26" s="10"/>
      <c r="FS26" s="10"/>
      <c r="FT26" s="12"/>
      <c r="FU26" s="12" t="e">
        <f t="shared" si="14"/>
        <v>#DIV/0!</v>
      </c>
      <c r="FV26" s="10"/>
      <c r="FW26" s="10"/>
      <c r="FX26" s="10"/>
      <c r="FY26" s="65" t="s">
        <v>537</v>
      </c>
      <c r="FZ26" s="5" t="s">
        <v>538</v>
      </c>
      <c r="GA26" s="10"/>
      <c r="GB26" s="10"/>
      <c r="GC26" s="10"/>
      <c r="GD26" s="10"/>
      <c r="GE26" s="12"/>
      <c r="GF26" s="12" t="e">
        <f t="shared" si="15"/>
        <v>#DIV/0!</v>
      </c>
      <c r="GG26" s="10"/>
      <c r="GH26" s="10"/>
      <c r="GI26" s="10"/>
      <c r="GJ26" s="65" t="s">
        <v>539</v>
      </c>
      <c r="GK26" s="5" t="s">
        <v>279</v>
      </c>
      <c r="GL26" s="10"/>
      <c r="GM26" s="10"/>
      <c r="GN26" s="10"/>
      <c r="GO26" s="10"/>
      <c r="GP26" s="12"/>
      <c r="GQ26" s="12" t="e">
        <f t="shared" si="16"/>
        <v>#DIV/0!</v>
      </c>
      <c r="GR26" s="10"/>
      <c r="GS26" s="10"/>
      <c r="GT26" s="10"/>
      <c r="GU26" s="65" t="s">
        <v>544</v>
      </c>
      <c r="GV26" s="5" t="s">
        <v>279</v>
      </c>
      <c r="GW26" s="10"/>
      <c r="GX26" s="10"/>
      <c r="GY26" s="10"/>
      <c r="GZ26" s="10"/>
      <c r="HA26" s="12"/>
      <c r="HB26" s="12" t="e">
        <f t="shared" si="17"/>
        <v>#DIV/0!</v>
      </c>
      <c r="HC26" s="10"/>
      <c r="HD26" s="10"/>
      <c r="HE26" s="10"/>
      <c r="HF26" s="73" t="s">
        <v>546</v>
      </c>
      <c r="HG26" s="5" t="s">
        <v>279</v>
      </c>
      <c r="HH26" s="10"/>
      <c r="HI26" s="10"/>
      <c r="HJ26" s="10"/>
      <c r="HK26" s="10"/>
      <c r="HL26" s="12"/>
      <c r="HM26" s="12" t="e">
        <f t="shared" si="18"/>
        <v>#DIV/0!</v>
      </c>
      <c r="HN26" s="10"/>
      <c r="HO26" s="10"/>
      <c r="HP26" s="10"/>
      <c r="HQ26" s="73" t="s">
        <v>546</v>
      </c>
      <c r="HR26" s="5" t="s">
        <v>279</v>
      </c>
      <c r="HS26" s="10"/>
      <c r="HT26" s="10"/>
      <c r="HU26" s="10"/>
      <c r="HV26" s="10"/>
      <c r="HW26" s="12"/>
      <c r="HX26" s="12" t="e">
        <f t="shared" si="19"/>
        <v>#DIV/0!</v>
      </c>
      <c r="HY26" s="10"/>
      <c r="HZ26" s="10"/>
      <c r="IA26" s="10"/>
      <c r="IB26" s="73" t="s">
        <v>559</v>
      </c>
      <c r="IC26" s="5" t="s">
        <v>279</v>
      </c>
      <c r="ID26" s="10"/>
      <c r="IE26" s="10"/>
      <c r="IF26" s="10"/>
      <c r="IG26" s="10"/>
      <c r="IH26" s="12"/>
      <c r="II26" s="12" t="e">
        <f t="shared" si="20"/>
        <v>#DIV/0!</v>
      </c>
      <c r="IJ26" s="10"/>
      <c r="IK26" s="10"/>
      <c r="IL26" s="10"/>
      <c r="IM26" s="73" t="s">
        <v>563</v>
      </c>
      <c r="IN26" s="5" t="s">
        <v>279</v>
      </c>
      <c r="IO26" s="10"/>
      <c r="IP26" s="10"/>
      <c r="IQ26" s="10"/>
      <c r="IR26" s="10"/>
      <c r="IS26" s="12"/>
      <c r="IT26" s="12" t="e">
        <f t="shared" si="21"/>
        <v>#DIV/0!</v>
      </c>
      <c r="IU26" s="10"/>
      <c r="IV26" s="10"/>
    </row>
    <row r="27" spans="1:256" ht="27" customHeight="1" thickBot="1">
      <c r="A27" s="30">
        <v>1646</v>
      </c>
      <c r="B27" s="33">
        <v>48000</v>
      </c>
      <c r="C27" s="34" t="s">
        <v>148</v>
      </c>
      <c r="D27" s="85" t="s">
        <v>588</v>
      </c>
      <c r="E27" s="55" t="s">
        <v>153</v>
      </c>
      <c r="F27" s="5" t="s">
        <v>141</v>
      </c>
      <c r="G27" s="86"/>
      <c r="H27" s="86"/>
      <c r="I27" s="86"/>
      <c r="J27" s="86"/>
      <c r="K27" s="88"/>
      <c r="L27" s="88" t="e">
        <f t="shared" si="0"/>
        <v>#DIV/0!</v>
      </c>
      <c r="M27" s="86"/>
      <c r="N27" s="86"/>
      <c r="O27" s="86"/>
      <c r="P27" s="55" t="s">
        <v>153</v>
      </c>
      <c r="Q27" s="5" t="s">
        <v>141</v>
      </c>
      <c r="R27" s="86"/>
      <c r="S27" s="86"/>
      <c r="T27" s="86"/>
      <c r="U27" s="86"/>
      <c r="V27" s="88"/>
      <c r="W27" s="88" t="e">
        <f t="shared" si="1"/>
        <v>#DIV/0!</v>
      </c>
      <c r="X27" s="86"/>
      <c r="Y27" s="86"/>
      <c r="Z27" s="86"/>
      <c r="AA27" s="55" t="s">
        <v>153</v>
      </c>
      <c r="AB27" s="5" t="s">
        <v>141</v>
      </c>
      <c r="AC27" s="86"/>
      <c r="AD27" s="86"/>
      <c r="AE27" s="86"/>
      <c r="AF27" s="86"/>
      <c r="AG27" s="88"/>
      <c r="AH27" s="88" t="e">
        <f t="shared" si="2"/>
        <v>#DIV/0!</v>
      </c>
      <c r="AI27" s="86"/>
      <c r="AJ27" s="86"/>
      <c r="AK27" s="86"/>
      <c r="AL27" s="57" t="s">
        <v>160</v>
      </c>
      <c r="AM27" s="5" t="s">
        <v>141</v>
      </c>
      <c r="AN27" s="86"/>
      <c r="AO27" s="86"/>
      <c r="AP27" s="86"/>
      <c r="AQ27" s="86"/>
      <c r="AR27" s="88"/>
      <c r="AS27" s="88" t="e">
        <f t="shared" si="3"/>
        <v>#DIV/0!</v>
      </c>
      <c r="AT27" s="86"/>
      <c r="AU27" s="86"/>
      <c r="AV27" s="86"/>
      <c r="AW27" s="4" t="s">
        <v>278</v>
      </c>
      <c r="AX27" s="5" t="s">
        <v>279</v>
      </c>
      <c r="AY27" s="86"/>
      <c r="AZ27" s="86"/>
      <c r="BA27" s="86"/>
      <c r="BB27" s="86"/>
      <c r="BC27" s="88"/>
      <c r="BD27" s="88" t="e">
        <f t="shared" si="4"/>
        <v>#DIV/0!</v>
      </c>
      <c r="BE27" s="86"/>
      <c r="BF27" s="86"/>
      <c r="BG27" s="86"/>
      <c r="BH27" s="63" t="s">
        <v>283</v>
      </c>
      <c r="BI27" s="5" t="s">
        <v>279</v>
      </c>
      <c r="BJ27" s="86"/>
      <c r="BK27" s="86"/>
      <c r="BL27" s="86"/>
      <c r="BM27" s="86"/>
      <c r="BN27" s="88"/>
      <c r="BO27" s="88" t="e">
        <f t="shared" si="5"/>
        <v>#DIV/0!</v>
      </c>
      <c r="BP27" s="86"/>
      <c r="BQ27" s="86"/>
      <c r="BR27" s="86"/>
      <c r="BS27" s="63" t="s">
        <v>290</v>
      </c>
      <c r="BT27" s="5" t="s">
        <v>291</v>
      </c>
      <c r="BU27" s="86"/>
      <c r="BV27" s="86"/>
      <c r="BW27" s="86"/>
      <c r="BX27" s="86"/>
      <c r="BY27" s="88"/>
      <c r="BZ27" s="88" t="e">
        <f t="shared" si="6"/>
        <v>#DIV/0!</v>
      </c>
      <c r="CA27" s="86"/>
      <c r="CB27" s="86"/>
      <c r="CC27" s="86"/>
      <c r="CD27" s="63" t="s">
        <v>329</v>
      </c>
      <c r="CE27" s="5" t="s">
        <v>328</v>
      </c>
      <c r="CF27" s="86" t="s">
        <v>354</v>
      </c>
      <c r="CG27" s="93" t="s">
        <v>355</v>
      </c>
      <c r="CH27" s="86" t="s">
        <v>356</v>
      </c>
      <c r="CI27" s="86">
        <v>24</v>
      </c>
      <c r="CJ27" s="95">
        <v>12.5</v>
      </c>
      <c r="CK27" s="95">
        <f t="shared" si="7"/>
        <v>0.5208333333333334</v>
      </c>
      <c r="CL27" s="97">
        <v>24999.84</v>
      </c>
      <c r="CM27" s="91" t="s">
        <v>156</v>
      </c>
      <c r="CN27" s="92" t="s">
        <v>357</v>
      </c>
      <c r="CO27" s="65" t="s">
        <v>435</v>
      </c>
      <c r="CP27" s="5" t="s">
        <v>436</v>
      </c>
      <c r="CQ27" s="86"/>
      <c r="CR27" s="86"/>
      <c r="CS27" s="86"/>
      <c r="CT27" s="86"/>
      <c r="CU27" s="88"/>
      <c r="CV27" s="88" t="e">
        <f t="shared" si="8"/>
        <v>#DIV/0!</v>
      </c>
      <c r="CW27" s="86"/>
      <c r="CX27" s="86"/>
      <c r="CY27" s="86"/>
      <c r="CZ27" s="66" t="s">
        <v>441</v>
      </c>
      <c r="DA27" s="5" t="s">
        <v>442</v>
      </c>
      <c r="DB27" s="86"/>
      <c r="DC27" s="86"/>
      <c r="DD27" s="86"/>
      <c r="DE27" s="86"/>
      <c r="DF27" s="88"/>
      <c r="DG27" s="88" t="e">
        <f t="shared" si="9"/>
        <v>#DIV/0!</v>
      </c>
      <c r="DH27" s="86"/>
      <c r="DI27" s="86"/>
      <c r="DJ27" s="86"/>
      <c r="DK27" s="66" t="s">
        <v>444</v>
      </c>
      <c r="DL27" s="5" t="s">
        <v>279</v>
      </c>
      <c r="DM27" s="86" t="s">
        <v>474</v>
      </c>
      <c r="DN27" s="93" t="s">
        <v>475</v>
      </c>
      <c r="DO27" s="86" t="s">
        <v>476</v>
      </c>
      <c r="DP27" s="86">
        <v>1</v>
      </c>
      <c r="DQ27" s="95">
        <v>11.56</v>
      </c>
      <c r="DR27" s="95">
        <f t="shared" si="10"/>
        <v>11.56</v>
      </c>
      <c r="DS27" s="97">
        <v>23120</v>
      </c>
      <c r="DT27" s="86"/>
      <c r="DU27" s="92" t="s">
        <v>465</v>
      </c>
      <c r="DV27" s="65" t="s">
        <v>511</v>
      </c>
      <c r="DW27" s="5" t="s">
        <v>512</v>
      </c>
      <c r="DX27" s="86"/>
      <c r="DY27" s="86"/>
      <c r="DZ27" s="86"/>
      <c r="EA27" s="86"/>
      <c r="EB27" s="88"/>
      <c r="EC27" s="88" t="e">
        <f t="shared" si="11"/>
        <v>#DIV/0!</v>
      </c>
      <c r="ED27" s="86"/>
      <c r="EE27" s="86"/>
      <c r="EF27" s="86"/>
      <c r="EG27" s="65" t="s">
        <v>519</v>
      </c>
      <c r="EH27" s="5" t="s">
        <v>141</v>
      </c>
      <c r="EI27" s="86"/>
      <c r="EJ27" s="86"/>
      <c r="EK27" s="86"/>
      <c r="EL27" s="86"/>
      <c r="EM27" s="88"/>
      <c r="EN27" s="88" t="e">
        <f t="shared" si="22"/>
        <v>#DIV/0!</v>
      </c>
      <c r="EO27" s="86"/>
      <c r="EP27" s="86"/>
      <c r="EQ27" s="86"/>
      <c r="ER27" s="65" t="s">
        <v>522</v>
      </c>
      <c r="ES27" s="5" t="s">
        <v>141</v>
      </c>
      <c r="ET27" s="86"/>
      <c r="EU27" s="86"/>
      <c r="EV27" s="86"/>
      <c r="EW27" s="86"/>
      <c r="EX27" s="88"/>
      <c r="EY27" s="88" t="e">
        <f t="shared" si="12"/>
        <v>#DIV/0!</v>
      </c>
      <c r="EZ27" s="86"/>
      <c r="FA27" s="86"/>
      <c r="FB27" s="86"/>
      <c r="FC27" s="65" t="s">
        <v>525</v>
      </c>
      <c r="FD27" s="5" t="s">
        <v>526</v>
      </c>
      <c r="FE27" s="86"/>
      <c r="FF27" s="86"/>
      <c r="FG27" s="86"/>
      <c r="FH27" s="86"/>
      <c r="FI27" s="88"/>
      <c r="FJ27" s="88" t="e">
        <f t="shared" si="13"/>
        <v>#DIV/0!</v>
      </c>
      <c r="FK27" s="86"/>
      <c r="FL27" s="86"/>
      <c r="FM27" s="86"/>
      <c r="FN27" s="65" t="s">
        <v>530</v>
      </c>
      <c r="FO27" s="5" t="s">
        <v>531</v>
      </c>
      <c r="FP27" s="86"/>
      <c r="FQ27" s="86"/>
      <c r="FR27" s="86"/>
      <c r="FS27" s="86"/>
      <c r="FT27" s="88"/>
      <c r="FU27" s="88" t="e">
        <f t="shared" si="14"/>
        <v>#DIV/0!</v>
      </c>
      <c r="FV27" s="86"/>
      <c r="FW27" s="86"/>
      <c r="FX27" s="86"/>
      <c r="FY27" s="65" t="s">
        <v>537</v>
      </c>
      <c r="FZ27" s="5" t="s">
        <v>538</v>
      </c>
      <c r="GA27" s="86"/>
      <c r="GB27" s="86"/>
      <c r="GC27" s="86"/>
      <c r="GD27" s="86"/>
      <c r="GE27" s="88"/>
      <c r="GF27" s="88" t="e">
        <f t="shared" si="15"/>
        <v>#DIV/0!</v>
      </c>
      <c r="GG27" s="86"/>
      <c r="GH27" s="86"/>
      <c r="GI27" s="86"/>
      <c r="GJ27" s="65" t="s">
        <v>539</v>
      </c>
      <c r="GK27" s="5" t="s">
        <v>279</v>
      </c>
      <c r="GL27" s="86"/>
      <c r="GM27" s="86"/>
      <c r="GN27" s="86"/>
      <c r="GO27" s="86"/>
      <c r="GP27" s="88"/>
      <c r="GQ27" s="88" t="e">
        <f t="shared" si="16"/>
        <v>#DIV/0!</v>
      </c>
      <c r="GR27" s="86"/>
      <c r="GS27" s="86"/>
      <c r="GT27" s="86"/>
      <c r="GU27" s="65" t="s">
        <v>544</v>
      </c>
      <c r="GV27" s="5" t="s">
        <v>279</v>
      </c>
      <c r="GW27" s="86"/>
      <c r="GX27" s="86"/>
      <c r="GY27" s="86"/>
      <c r="GZ27" s="86"/>
      <c r="HA27" s="88"/>
      <c r="HB27" s="88" t="e">
        <f t="shared" si="17"/>
        <v>#DIV/0!</v>
      </c>
      <c r="HC27" s="86"/>
      <c r="HD27" s="86"/>
      <c r="HE27" s="86"/>
      <c r="HF27" s="73" t="s">
        <v>546</v>
      </c>
      <c r="HG27" s="5" t="s">
        <v>279</v>
      </c>
      <c r="HH27" s="86"/>
      <c r="HI27" s="86"/>
      <c r="HJ27" s="86"/>
      <c r="HK27" s="86"/>
      <c r="HL27" s="88"/>
      <c r="HM27" s="88" t="e">
        <f t="shared" si="18"/>
        <v>#DIV/0!</v>
      </c>
      <c r="HN27" s="86"/>
      <c r="HO27" s="86"/>
      <c r="HP27" s="86"/>
      <c r="HQ27" s="73" t="s">
        <v>546</v>
      </c>
      <c r="HR27" s="5" t="s">
        <v>279</v>
      </c>
      <c r="HS27" s="86"/>
      <c r="HT27" s="86"/>
      <c r="HU27" s="86"/>
      <c r="HV27" s="86"/>
      <c r="HW27" s="88"/>
      <c r="HX27" s="88" t="e">
        <f t="shared" si="19"/>
        <v>#DIV/0!</v>
      </c>
      <c r="HY27" s="86"/>
      <c r="HZ27" s="86"/>
      <c r="IA27" s="86"/>
      <c r="IB27" s="73" t="s">
        <v>559</v>
      </c>
      <c r="IC27" s="5" t="s">
        <v>279</v>
      </c>
      <c r="ID27" s="86"/>
      <c r="IE27" s="86"/>
      <c r="IF27" s="86"/>
      <c r="IG27" s="86"/>
      <c r="IH27" s="88"/>
      <c r="II27" s="88" t="e">
        <f t="shared" si="20"/>
        <v>#DIV/0!</v>
      </c>
      <c r="IJ27" s="86"/>
      <c r="IK27" s="86"/>
      <c r="IL27" s="86"/>
      <c r="IM27" s="73" t="s">
        <v>563</v>
      </c>
      <c r="IN27" s="5" t="s">
        <v>279</v>
      </c>
      <c r="IO27" s="86"/>
      <c r="IP27" s="86"/>
      <c r="IQ27" s="86"/>
      <c r="IR27" s="86"/>
      <c r="IS27" s="88"/>
      <c r="IT27" s="88" t="e">
        <f t="shared" si="21"/>
        <v>#DIV/0!</v>
      </c>
      <c r="IU27" s="86"/>
      <c r="IV27" s="86"/>
    </row>
    <row r="28" spans="1:256" ht="27" customHeight="1" thickBot="1">
      <c r="A28" s="30">
        <v>1647</v>
      </c>
      <c r="B28" s="33">
        <v>48000</v>
      </c>
      <c r="C28" s="34" t="s">
        <v>148</v>
      </c>
      <c r="D28" s="85" t="s">
        <v>0</v>
      </c>
      <c r="E28" s="55" t="s">
        <v>153</v>
      </c>
      <c r="F28" s="5" t="s">
        <v>141</v>
      </c>
      <c r="G28" s="86"/>
      <c r="H28" s="86"/>
      <c r="I28" s="86"/>
      <c r="J28" s="86"/>
      <c r="K28" s="88"/>
      <c r="L28" s="88" t="e">
        <f t="shared" si="0"/>
        <v>#DIV/0!</v>
      </c>
      <c r="M28" s="86"/>
      <c r="N28" s="86"/>
      <c r="O28" s="86"/>
      <c r="P28" s="55" t="s">
        <v>153</v>
      </c>
      <c r="Q28" s="5" t="s">
        <v>141</v>
      </c>
      <c r="R28" s="86"/>
      <c r="S28" s="86"/>
      <c r="T28" s="86"/>
      <c r="U28" s="86"/>
      <c r="V28" s="88"/>
      <c r="W28" s="88" t="e">
        <f t="shared" si="1"/>
        <v>#DIV/0!</v>
      </c>
      <c r="X28" s="86"/>
      <c r="Y28" s="86"/>
      <c r="Z28" s="86"/>
      <c r="AA28" s="55" t="s">
        <v>153</v>
      </c>
      <c r="AB28" s="5" t="s">
        <v>141</v>
      </c>
      <c r="AC28" s="86"/>
      <c r="AD28" s="86"/>
      <c r="AE28" s="86"/>
      <c r="AF28" s="86"/>
      <c r="AG28" s="88"/>
      <c r="AH28" s="88" t="e">
        <f t="shared" si="2"/>
        <v>#DIV/0!</v>
      </c>
      <c r="AI28" s="86"/>
      <c r="AJ28" s="86"/>
      <c r="AK28" s="86"/>
      <c r="AL28" s="57" t="s">
        <v>160</v>
      </c>
      <c r="AM28" s="5" t="s">
        <v>141</v>
      </c>
      <c r="AN28" s="86"/>
      <c r="AO28" s="86"/>
      <c r="AP28" s="86"/>
      <c r="AQ28" s="86"/>
      <c r="AR28" s="88"/>
      <c r="AS28" s="88" t="e">
        <f t="shared" si="3"/>
        <v>#DIV/0!</v>
      </c>
      <c r="AT28" s="86"/>
      <c r="AU28" s="86"/>
      <c r="AV28" s="86"/>
      <c r="AW28" s="4" t="s">
        <v>278</v>
      </c>
      <c r="AX28" s="5" t="s">
        <v>279</v>
      </c>
      <c r="AY28" s="86"/>
      <c r="AZ28" s="86"/>
      <c r="BA28" s="86"/>
      <c r="BB28" s="86"/>
      <c r="BC28" s="88"/>
      <c r="BD28" s="88" t="e">
        <f t="shared" si="4"/>
        <v>#DIV/0!</v>
      </c>
      <c r="BE28" s="86"/>
      <c r="BF28" s="86"/>
      <c r="BG28" s="86"/>
      <c r="BH28" s="63" t="s">
        <v>283</v>
      </c>
      <c r="BI28" s="5" t="s">
        <v>279</v>
      </c>
      <c r="BJ28" s="86"/>
      <c r="BK28" s="86"/>
      <c r="BL28" s="86"/>
      <c r="BM28" s="86"/>
      <c r="BN28" s="88"/>
      <c r="BO28" s="88" t="e">
        <f t="shared" si="5"/>
        <v>#DIV/0!</v>
      </c>
      <c r="BP28" s="86"/>
      <c r="BQ28" s="86"/>
      <c r="BR28" s="86"/>
      <c r="BS28" s="63" t="s">
        <v>290</v>
      </c>
      <c r="BT28" s="5" t="s">
        <v>291</v>
      </c>
      <c r="BU28" s="86"/>
      <c r="BV28" s="86"/>
      <c r="BW28" s="86"/>
      <c r="BX28" s="86"/>
      <c r="BY28" s="88"/>
      <c r="BZ28" s="88" t="e">
        <f t="shared" si="6"/>
        <v>#DIV/0!</v>
      </c>
      <c r="CA28" s="86"/>
      <c r="CB28" s="86"/>
      <c r="CC28" s="86"/>
      <c r="CD28" s="63" t="s">
        <v>329</v>
      </c>
      <c r="CE28" s="5" t="s">
        <v>328</v>
      </c>
      <c r="CF28" s="86" t="s">
        <v>354</v>
      </c>
      <c r="CG28" s="93" t="s">
        <v>358</v>
      </c>
      <c r="CH28" s="86" t="s">
        <v>356</v>
      </c>
      <c r="CI28" s="86">
        <v>24</v>
      </c>
      <c r="CJ28" s="95">
        <v>12.5</v>
      </c>
      <c r="CK28" s="95">
        <f t="shared" si="7"/>
        <v>0.5208333333333334</v>
      </c>
      <c r="CL28" s="97">
        <v>24999.84</v>
      </c>
      <c r="CM28" s="91" t="s">
        <v>156</v>
      </c>
      <c r="CN28" s="92" t="s">
        <v>359</v>
      </c>
      <c r="CO28" s="65" t="s">
        <v>435</v>
      </c>
      <c r="CP28" s="5" t="s">
        <v>436</v>
      </c>
      <c r="CQ28" s="86"/>
      <c r="CR28" s="86"/>
      <c r="CS28" s="86"/>
      <c r="CT28" s="86"/>
      <c r="CU28" s="88"/>
      <c r="CV28" s="88" t="e">
        <f t="shared" si="8"/>
        <v>#DIV/0!</v>
      </c>
      <c r="CW28" s="86"/>
      <c r="CX28" s="86"/>
      <c r="CY28" s="86"/>
      <c r="CZ28" s="66" t="s">
        <v>441</v>
      </c>
      <c r="DA28" s="5" t="s">
        <v>442</v>
      </c>
      <c r="DB28" s="86"/>
      <c r="DC28" s="86"/>
      <c r="DD28" s="86"/>
      <c r="DE28" s="86"/>
      <c r="DF28" s="88"/>
      <c r="DG28" s="88" t="e">
        <f t="shared" si="9"/>
        <v>#DIV/0!</v>
      </c>
      <c r="DH28" s="86"/>
      <c r="DI28" s="86"/>
      <c r="DJ28" s="86"/>
      <c r="DK28" s="66" t="s">
        <v>444</v>
      </c>
      <c r="DL28" s="5" t="s">
        <v>279</v>
      </c>
      <c r="DM28" s="86" t="s">
        <v>474</v>
      </c>
      <c r="DN28" s="93" t="s">
        <v>477</v>
      </c>
      <c r="DO28" s="86" t="s">
        <v>476</v>
      </c>
      <c r="DP28" s="86">
        <v>1</v>
      </c>
      <c r="DQ28" s="95">
        <v>11.56</v>
      </c>
      <c r="DR28" s="95">
        <f t="shared" si="10"/>
        <v>11.56</v>
      </c>
      <c r="DS28" s="97">
        <v>23120</v>
      </c>
      <c r="DT28" s="86"/>
      <c r="DU28" s="92" t="s">
        <v>465</v>
      </c>
      <c r="DV28" s="65" t="s">
        <v>511</v>
      </c>
      <c r="DW28" s="5" t="s">
        <v>512</v>
      </c>
      <c r="DX28" s="86"/>
      <c r="DY28" s="86"/>
      <c r="DZ28" s="86"/>
      <c r="EA28" s="86"/>
      <c r="EB28" s="88"/>
      <c r="EC28" s="88" t="e">
        <f t="shared" si="11"/>
        <v>#DIV/0!</v>
      </c>
      <c r="ED28" s="86"/>
      <c r="EE28" s="86"/>
      <c r="EF28" s="86"/>
      <c r="EG28" s="65" t="s">
        <v>519</v>
      </c>
      <c r="EH28" s="5" t="s">
        <v>141</v>
      </c>
      <c r="EI28" s="86"/>
      <c r="EJ28" s="86"/>
      <c r="EK28" s="86"/>
      <c r="EL28" s="86"/>
      <c r="EM28" s="88"/>
      <c r="EN28" s="88" t="e">
        <f t="shared" si="22"/>
        <v>#DIV/0!</v>
      </c>
      <c r="EO28" s="86"/>
      <c r="EP28" s="86"/>
      <c r="EQ28" s="86"/>
      <c r="ER28" s="65" t="s">
        <v>522</v>
      </c>
      <c r="ES28" s="5" t="s">
        <v>141</v>
      </c>
      <c r="ET28" s="86"/>
      <c r="EU28" s="86"/>
      <c r="EV28" s="86"/>
      <c r="EW28" s="86"/>
      <c r="EX28" s="88"/>
      <c r="EY28" s="88" t="e">
        <f t="shared" si="12"/>
        <v>#DIV/0!</v>
      </c>
      <c r="EZ28" s="86"/>
      <c r="FA28" s="86"/>
      <c r="FB28" s="86"/>
      <c r="FC28" s="65" t="s">
        <v>525</v>
      </c>
      <c r="FD28" s="5" t="s">
        <v>526</v>
      </c>
      <c r="FE28" s="86"/>
      <c r="FF28" s="86"/>
      <c r="FG28" s="86"/>
      <c r="FH28" s="86"/>
      <c r="FI28" s="88"/>
      <c r="FJ28" s="88" t="e">
        <f t="shared" si="13"/>
        <v>#DIV/0!</v>
      </c>
      <c r="FK28" s="86"/>
      <c r="FL28" s="86"/>
      <c r="FM28" s="86"/>
      <c r="FN28" s="65" t="s">
        <v>530</v>
      </c>
      <c r="FO28" s="5" t="s">
        <v>531</v>
      </c>
      <c r="FP28" s="86"/>
      <c r="FQ28" s="86"/>
      <c r="FR28" s="86"/>
      <c r="FS28" s="86"/>
      <c r="FT28" s="88"/>
      <c r="FU28" s="88" t="e">
        <f t="shared" si="14"/>
        <v>#DIV/0!</v>
      </c>
      <c r="FV28" s="86"/>
      <c r="FW28" s="86"/>
      <c r="FX28" s="86"/>
      <c r="FY28" s="65" t="s">
        <v>537</v>
      </c>
      <c r="FZ28" s="5" t="s">
        <v>538</v>
      </c>
      <c r="GA28" s="86"/>
      <c r="GB28" s="86"/>
      <c r="GC28" s="86"/>
      <c r="GD28" s="86"/>
      <c r="GE28" s="88"/>
      <c r="GF28" s="88" t="e">
        <f t="shared" si="15"/>
        <v>#DIV/0!</v>
      </c>
      <c r="GG28" s="86"/>
      <c r="GH28" s="86"/>
      <c r="GI28" s="86"/>
      <c r="GJ28" s="65" t="s">
        <v>539</v>
      </c>
      <c r="GK28" s="5" t="s">
        <v>279</v>
      </c>
      <c r="GL28" s="86"/>
      <c r="GM28" s="86"/>
      <c r="GN28" s="86"/>
      <c r="GO28" s="86"/>
      <c r="GP28" s="88"/>
      <c r="GQ28" s="88" t="e">
        <f t="shared" si="16"/>
        <v>#DIV/0!</v>
      </c>
      <c r="GR28" s="86"/>
      <c r="GS28" s="86"/>
      <c r="GT28" s="86"/>
      <c r="GU28" s="65" t="s">
        <v>544</v>
      </c>
      <c r="GV28" s="5" t="s">
        <v>279</v>
      </c>
      <c r="GW28" s="86"/>
      <c r="GX28" s="86"/>
      <c r="GY28" s="86"/>
      <c r="GZ28" s="86"/>
      <c r="HA28" s="88"/>
      <c r="HB28" s="88" t="e">
        <f t="shared" si="17"/>
        <v>#DIV/0!</v>
      </c>
      <c r="HC28" s="86"/>
      <c r="HD28" s="86"/>
      <c r="HE28" s="86"/>
      <c r="HF28" s="73" t="s">
        <v>546</v>
      </c>
      <c r="HG28" s="5" t="s">
        <v>279</v>
      </c>
      <c r="HH28" s="86"/>
      <c r="HI28" s="86"/>
      <c r="HJ28" s="86"/>
      <c r="HK28" s="86"/>
      <c r="HL28" s="88"/>
      <c r="HM28" s="88" t="e">
        <f t="shared" si="18"/>
        <v>#DIV/0!</v>
      </c>
      <c r="HN28" s="86"/>
      <c r="HO28" s="86"/>
      <c r="HP28" s="86"/>
      <c r="HQ28" s="73" t="s">
        <v>546</v>
      </c>
      <c r="HR28" s="5" t="s">
        <v>279</v>
      </c>
      <c r="HS28" s="86"/>
      <c r="HT28" s="86"/>
      <c r="HU28" s="86"/>
      <c r="HV28" s="86"/>
      <c r="HW28" s="88"/>
      <c r="HX28" s="88" t="e">
        <f t="shared" si="19"/>
        <v>#DIV/0!</v>
      </c>
      <c r="HY28" s="86"/>
      <c r="HZ28" s="86"/>
      <c r="IA28" s="86"/>
      <c r="IB28" s="73" t="s">
        <v>559</v>
      </c>
      <c r="IC28" s="5" t="s">
        <v>279</v>
      </c>
      <c r="ID28" s="86"/>
      <c r="IE28" s="86"/>
      <c r="IF28" s="86"/>
      <c r="IG28" s="86"/>
      <c r="IH28" s="88"/>
      <c r="II28" s="88" t="e">
        <f t="shared" si="20"/>
        <v>#DIV/0!</v>
      </c>
      <c r="IJ28" s="86"/>
      <c r="IK28" s="86"/>
      <c r="IL28" s="86"/>
      <c r="IM28" s="73" t="s">
        <v>563</v>
      </c>
      <c r="IN28" s="5" t="s">
        <v>279</v>
      </c>
      <c r="IO28" s="86"/>
      <c r="IP28" s="86"/>
      <c r="IQ28" s="86"/>
      <c r="IR28" s="86"/>
      <c r="IS28" s="88"/>
      <c r="IT28" s="88" t="e">
        <f t="shared" si="21"/>
        <v>#DIV/0!</v>
      </c>
      <c r="IU28" s="86"/>
      <c r="IV28" s="86"/>
    </row>
    <row r="29" spans="1:256" ht="27" customHeight="1" thickBot="1">
      <c r="A29" s="30">
        <v>1648</v>
      </c>
      <c r="B29" s="33">
        <v>48000</v>
      </c>
      <c r="C29" s="34" t="s">
        <v>148</v>
      </c>
      <c r="D29" s="85" t="s">
        <v>1</v>
      </c>
      <c r="E29" s="55" t="s">
        <v>153</v>
      </c>
      <c r="F29" s="5" t="s">
        <v>141</v>
      </c>
      <c r="G29" s="86" t="s">
        <v>154</v>
      </c>
      <c r="H29" s="87">
        <v>201</v>
      </c>
      <c r="I29" s="86" t="s">
        <v>155</v>
      </c>
      <c r="J29" s="86">
        <v>24</v>
      </c>
      <c r="K29" s="89">
        <v>10.9</v>
      </c>
      <c r="L29" s="89">
        <f t="shared" si="0"/>
        <v>0.45416666666666666</v>
      </c>
      <c r="M29" s="90">
        <f>SUM(B29*L29)</f>
        <v>21800</v>
      </c>
      <c r="N29" s="91" t="s">
        <v>156</v>
      </c>
      <c r="O29" s="92" t="s">
        <v>157</v>
      </c>
      <c r="P29" s="55" t="s">
        <v>153</v>
      </c>
      <c r="Q29" s="5" t="s">
        <v>141</v>
      </c>
      <c r="R29" s="86" t="s">
        <v>154</v>
      </c>
      <c r="S29" s="87">
        <v>201</v>
      </c>
      <c r="T29" s="86" t="s">
        <v>155</v>
      </c>
      <c r="U29" s="86">
        <v>24</v>
      </c>
      <c r="V29" s="89">
        <v>9.9</v>
      </c>
      <c r="W29" s="89">
        <f t="shared" si="1"/>
        <v>0.41250000000000003</v>
      </c>
      <c r="X29" s="90">
        <f>SUM(B29*W29)</f>
        <v>19800</v>
      </c>
      <c r="Y29" s="91" t="s">
        <v>156</v>
      </c>
      <c r="Z29" s="92" t="s">
        <v>158</v>
      </c>
      <c r="AA29" s="55" t="s">
        <v>153</v>
      </c>
      <c r="AB29" s="5" t="s">
        <v>141</v>
      </c>
      <c r="AC29" s="86" t="s">
        <v>154</v>
      </c>
      <c r="AD29" s="87">
        <v>201</v>
      </c>
      <c r="AE29" s="86" t="s">
        <v>155</v>
      </c>
      <c r="AF29" s="86">
        <v>24</v>
      </c>
      <c r="AG29" s="89">
        <v>9.5</v>
      </c>
      <c r="AH29" s="89">
        <f t="shared" si="2"/>
        <v>0.3958333333333333</v>
      </c>
      <c r="AI29" s="90">
        <f>SUM(B29*AH29)</f>
        <v>19000</v>
      </c>
      <c r="AJ29" s="91" t="s">
        <v>156</v>
      </c>
      <c r="AK29" s="92" t="s">
        <v>159</v>
      </c>
      <c r="AL29" s="57" t="s">
        <v>160</v>
      </c>
      <c r="AM29" s="5" t="s">
        <v>141</v>
      </c>
      <c r="AN29" s="86"/>
      <c r="AO29" s="86"/>
      <c r="AP29" s="86"/>
      <c r="AQ29" s="86"/>
      <c r="AR29" s="88"/>
      <c r="AS29" s="88" t="e">
        <f t="shared" si="3"/>
        <v>#DIV/0!</v>
      </c>
      <c r="AT29" s="86"/>
      <c r="AU29" s="86"/>
      <c r="AV29" s="86"/>
      <c r="AW29" s="4" t="s">
        <v>278</v>
      </c>
      <c r="AX29" s="5" t="s">
        <v>279</v>
      </c>
      <c r="AY29" s="86"/>
      <c r="AZ29" s="86"/>
      <c r="BA29" s="86"/>
      <c r="BB29" s="86"/>
      <c r="BC29" s="88"/>
      <c r="BD29" s="88" t="e">
        <f t="shared" si="4"/>
        <v>#DIV/0!</v>
      </c>
      <c r="BE29" s="86"/>
      <c r="BF29" s="86"/>
      <c r="BG29" s="86"/>
      <c r="BH29" s="63" t="s">
        <v>283</v>
      </c>
      <c r="BI29" s="5" t="s">
        <v>279</v>
      </c>
      <c r="BJ29" s="86"/>
      <c r="BK29" s="86"/>
      <c r="BL29" s="86"/>
      <c r="BM29" s="86"/>
      <c r="BN29" s="88"/>
      <c r="BO29" s="88" t="e">
        <f t="shared" si="5"/>
        <v>#DIV/0!</v>
      </c>
      <c r="BP29" s="86"/>
      <c r="BQ29" s="86"/>
      <c r="BR29" s="86"/>
      <c r="BS29" s="63" t="s">
        <v>290</v>
      </c>
      <c r="BT29" s="5" t="s">
        <v>291</v>
      </c>
      <c r="BU29" s="86"/>
      <c r="BV29" s="86"/>
      <c r="BW29" s="86"/>
      <c r="BX29" s="86"/>
      <c r="BY29" s="88"/>
      <c r="BZ29" s="88" t="e">
        <f t="shared" si="6"/>
        <v>#DIV/0!</v>
      </c>
      <c r="CA29" s="86"/>
      <c r="CB29" s="86"/>
      <c r="CC29" s="86"/>
      <c r="CD29" s="63" t="s">
        <v>329</v>
      </c>
      <c r="CE29" s="5" t="s">
        <v>328</v>
      </c>
      <c r="CF29" s="86" t="s">
        <v>360</v>
      </c>
      <c r="CG29" s="93" t="s">
        <v>361</v>
      </c>
      <c r="CH29" s="86" t="s">
        <v>155</v>
      </c>
      <c r="CI29" s="86">
        <v>24</v>
      </c>
      <c r="CJ29" s="95">
        <v>12.25</v>
      </c>
      <c r="CK29" s="95">
        <f t="shared" si="7"/>
        <v>0.5104166666666666</v>
      </c>
      <c r="CL29" s="97">
        <v>24500</v>
      </c>
      <c r="CM29" s="86"/>
      <c r="CN29" s="92" t="s">
        <v>362</v>
      </c>
      <c r="CO29" s="65" t="s">
        <v>435</v>
      </c>
      <c r="CP29" s="5" t="s">
        <v>436</v>
      </c>
      <c r="CQ29" s="86"/>
      <c r="CR29" s="86"/>
      <c r="CS29" s="86"/>
      <c r="CT29" s="86"/>
      <c r="CU29" s="88"/>
      <c r="CV29" s="88" t="e">
        <f t="shared" si="8"/>
        <v>#DIV/0!</v>
      </c>
      <c r="CW29" s="86"/>
      <c r="CX29" s="86"/>
      <c r="CY29" s="86"/>
      <c r="CZ29" s="66" t="s">
        <v>441</v>
      </c>
      <c r="DA29" s="5" t="s">
        <v>442</v>
      </c>
      <c r="DB29" s="86"/>
      <c r="DC29" s="86"/>
      <c r="DD29" s="86"/>
      <c r="DE29" s="86"/>
      <c r="DF29" s="88"/>
      <c r="DG29" s="88" t="e">
        <f t="shared" si="9"/>
        <v>#DIV/0!</v>
      </c>
      <c r="DH29" s="86"/>
      <c r="DI29" s="86"/>
      <c r="DJ29" s="86"/>
      <c r="DK29" s="66" t="s">
        <v>444</v>
      </c>
      <c r="DL29" s="5" t="s">
        <v>279</v>
      </c>
      <c r="DM29" s="86"/>
      <c r="DN29" s="86"/>
      <c r="DO29" s="86"/>
      <c r="DP29" s="86"/>
      <c r="DQ29" s="88"/>
      <c r="DR29" s="88" t="e">
        <f t="shared" si="10"/>
        <v>#DIV/0!</v>
      </c>
      <c r="DS29" s="86"/>
      <c r="DT29" s="86"/>
      <c r="DU29" s="86"/>
      <c r="DV29" s="65" t="s">
        <v>511</v>
      </c>
      <c r="DW29" s="5" t="s">
        <v>512</v>
      </c>
      <c r="DX29" s="86"/>
      <c r="DY29" s="86"/>
      <c r="DZ29" s="86"/>
      <c r="EA29" s="86"/>
      <c r="EB29" s="88"/>
      <c r="EC29" s="88" t="e">
        <f t="shared" si="11"/>
        <v>#DIV/0!</v>
      </c>
      <c r="ED29" s="86"/>
      <c r="EE29" s="86"/>
      <c r="EF29" s="86"/>
      <c r="EG29" s="65" t="s">
        <v>519</v>
      </c>
      <c r="EH29" s="5" t="s">
        <v>141</v>
      </c>
      <c r="EI29" s="86"/>
      <c r="EJ29" s="86"/>
      <c r="EK29" s="86"/>
      <c r="EL29" s="86"/>
      <c r="EM29" s="88"/>
      <c r="EN29" s="88" t="e">
        <f t="shared" si="22"/>
        <v>#DIV/0!</v>
      </c>
      <c r="EO29" s="86"/>
      <c r="EP29" s="86"/>
      <c r="EQ29" s="86"/>
      <c r="ER29" s="65" t="s">
        <v>522</v>
      </c>
      <c r="ES29" s="5" t="s">
        <v>141</v>
      </c>
      <c r="ET29" s="86"/>
      <c r="EU29" s="86"/>
      <c r="EV29" s="86"/>
      <c r="EW29" s="86"/>
      <c r="EX29" s="88"/>
      <c r="EY29" s="88" t="e">
        <f t="shared" si="12"/>
        <v>#DIV/0!</v>
      </c>
      <c r="EZ29" s="86"/>
      <c r="FA29" s="86"/>
      <c r="FB29" s="86"/>
      <c r="FC29" s="65" t="s">
        <v>525</v>
      </c>
      <c r="FD29" s="5" t="s">
        <v>526</v>
      </c>
      <c r="FE29" s="86"/>
      <c r="FF29" s="86"/>
      <c r="FG29" s="86"/>
      <c r="FH29" s="86"/>
      <c r="FI29" s="88"/>
      <c r="FJ29" s="88" t="e">
        <f t="shared" si="13"/>
        <v>#DIV/0!</v>
      </c>
      <c r="FK29" s="86"/>
      <c r="FL29" s="86"/>
      <c r="FM29" s="86"/>
      <c r="FN29" s="65" t="s">
        <v>530</v>
      </c>
      <c r="FO29" s="5" t="s">
        <v>531</v>
      </c>
      <c r="FP29" s="86"/>
      <c r="FQ29" s="86"/>
      <c r="FR29" s="86"/>
      <c r="FS29" s="86"/>
      <c r="FT29" s="88"/>
      <c r="FU29" s="88" t="e">
        <f t="shared" si="14"/>
        <v>#DIV/0!</v>
      </c>
      <c r="FV29" s="86"/>
      <c r="FW29" s="86"/>
      <c r="FX29" s="86"/>
      <c r="FY29" s="65" t="s">
        <v>537</v>
      </c>
      <c r="FZ29" s="5" t="s">
        <v>538</v>
      </c>
      <c r="GA29" s="86"/>
      <c r="GB29" s="86"/>
      <c r="GC29" s="86"/>
      <c r="GD29" s="86"/>
      <c r="GE29" s="88"/>
      <c r="GF29" s="88" t="e">
        <f t="shared" si="15"/>
        <v>#DIV/0!</v>
      </c>
      <c r="GG29" s="86"/>
      <c r="GH29" s="86"/>
      <c r="GI29" s="86"/>
      <c r="GJ29" s="65" t="s">
        <v>539</v>
      </c>
      <c r="GK29" s="5" t="s">
        <v>279</v>
      </c>
      <c r="GL29" s="86"/>
      <c r="GM29" s="86"/>
      <c r="GN29" s="86"/>
      <c r="GO29" s="86"/>
      <c r="GP29" s="88"/>
      <c r="GQ29" s="88" t="e">
        <f t="shared" si="16"/>
        <v>#DIV/0!</v>
      </c>
      <c r="GR29" s="86"/>
      <c r="GS29" s="86"/>
      <c r="GT29" s="86"/>
      <c r="GU29" s="65" t="s">
        <v>544</v>
      </c>
      <c r="GV29" s="5" t="s">
        <v>279</v>
      </c>
      <c r="GW29" s="86"/>
      <c r="GX29" s="86"/>
      <c r="GY29" s="86"/>
      <c r="GZ29" s="86"/>
      <c r="HA29" s="88"/>
      <c r="HB29" s="88" t="e">
        <f t="shared" si="17"/>
        <v>#DIV/0!</v>
      </c>
      <c r="HC29" s="86"/>
      <c r="HD29" s="86"/>
      <c r="HE29" s="86"/>
      <c r="HF29" s="73" t="s">
        <v>546</v>
      </c>
      <c r="HG29" s="5" t="s">
        <v>279</v>
      </c>
      <c r="HH29" s="86"/>
      <c r="HI29" s="86"/>
      <c r="HJ29" s="86"/>
      <c r="HK29" s="86"/>
      <c r="HL29" s="88"/>
      <c r="HM29" s="88" t="e">
        <f t="shared" si="18"/>
        <v>#DIV/0!</v>
      </c>
      <c r="HN29" s="86"/>
      <c r="HO29" s="86"/>
      <c r="HP29" s="86"/>
      <c r="HQ29" s="73" t="s">
        <v>546</v>
      </c>
      <c r="HR29" s="5" t="s">
        <v>279</v>
      </c>
      <c r="HS29" s="86"/>
      <c r="HT29" s="86"/>
      <c r="HU29" s="86"/>
      <c r="HV29" s="86"/>
      <c r="HW29" s="88"/>
      <c r="HX29" s="88" t="e">
        <f t="shared" si="19"/>
        <v>#DIV/0!</v>
      </c>
      <c r="HY29" s="86"/>
      <c r="HZ29" s="86"/>
      <c r="IA29" s="86"/>
      <c r="IB29" s="73" t="s">
        <v>559</v>
      </c>
      <c r="IC29" s="5" t="s">
        <v>279</v>
      </c>
      <c r="ID29" s="86"/>
      <c r="IE29" s="86"/>
      <c r="IF29" s="86"/>
      <c r="IG29" s="86"/>
      <c r="IH29" s="88"/>
      <c r="II29" s="88" t="e">
        <f t="shared" si="20"/>
        <v>#DIV/0!</v>
      </c>
      <c r="IJ29" s="86"/>
      <c r="IK29" s="86"/>
      <c r="IL29" s="86"/>
      <c r="IM29" s="73" t="s">
        <v>563</v>
      </c>
      <c r="IN29" s="5" t="s">
        <v>279</v>
      </c>
      <c r="IO29" s="86"/>
      <c r="IP29" s="86"/>
      <c r="IQ29" s="86"/>
      <c r="IR29" s="86"/>
      <c r="IS29" s="88"/>
      <c r="IT29" s="88" t="e">
        <f t="shared" si="21"/>
        <v>#DIV/0!</v>
      </c>
      <c r="IU29" s="86"/>
      <c r="IV29" s="86"/>
    </row>
    <row r="30" spans="1:256" ht="27" customHeight="1" thickBot="1">
      <c r="A30" s="30">
        <v>1649</v>
      </c>
      <c r="B30" s="33">
        <v>480000</v>
      </c>
      <c r="C30" s="34" t="s">
        <v>148</v>
      </c>
      <c r="D30" s="85" t="s">
        <v>2</v>
      </c>
      <c r="E30" s="55" t="s">
        <v>153</v>
      </c>
      <c r="F30" s="5" t="s">
        <v>141</v>
      </c>
      <c r="G30" s="86"/>
      <c r="H30" s="86"/>
      <c r="I30" s="86"/>
      <c r="J30" s="86"/>
      <c r="K30" s="88"/>
      <c r="L30" s="88" t="e">
        <f t="shared" si="0"/>
        <v>#DIV/0!</v>
      </c>
      <c r="M30" s="86"/>
      <c r="N30" s="86"/>
      <c r="O30" s="86"/>
      <c r="P30" s="55" t="s">
        <v>153</v>
      </c>
      <c r="Q30" s="5" t="s">
        <v>141</v>
      </c>
      <c r="R30" s="86"/>
      <c r="S30" s="86"/>
      <c r="T30" s="86"/>
      <c r="U30" s="86"/>
      <c r="V30" s="88"/>
      <c r="W30" s="88" t="e">
        <f t="shared" si="1"/>
        <v>#DIV/0!</v>
      </c>
      <c r="X30" s="86"/>
      <c r="Y30" s="86"/>
      <c r="Z30" s="86"/>
      <c r="AA30" s="55" t="s">
        <v>153</v>
      </c>
      <c r="AB30" s="5" t="s">
        <v>141</v>
      </c>
      <c r="AC30" s="86"/>
      <c r="AD30" s="86"/>
      <c r="AE30" s="86"/>
      <c r="AF30" s="86"/>
      <c r="AG30" s="88"/>
      <c r="AH30" s="88" t="e">
        <f t="shared" si="2"/>
        <v>#DIV/0!</v>
      </c>
      <c r="AI30" s="86"/>
      <c r="AJ30" s="86"/>
      <c r="AK30" s="86"/>
      <c r="AL30" s="57" t="s">
        <v>160</v>
      </c>
      <c r="AM30" s="5" t="s">
        <v>141</v>
      </c>
      <c r="AN30" s="86" t="s">
        <v>191</v>
      </c>
      <c r="AO30" s="86">
        <v>540400</v>
      </c>
      <c r="AP30" s="86" t="s">
        <v>199</v>
      </c>
      <c r="AQ30" s="86">
        <v>200</v>
      </c>
      <c r="AR30" s="95">
        <v>9.44</v>
      </c>
      <c r="AS30" s="95">
        <f t="shared" si="3"/>
        <v>0.0472</v>
      </c>
      <c r="AT30" s="97">
        <v>22656</v>
      </c>
      <c r="AU30" s="91" t="s">
        <v>156</v>
      </c>
      <c r="AV30" s="86" t="s">
        <v>175</v>
      </c>
      <c r="AW30" s="4" t="s">
        <v>278</v>
      </c>
      <c r="AX30" s="5" t="s">
        <v>279</v>
      </c>
      <c r="AY30" s="86" t="s">
        <v>200</v>
      </c>
      <c r="AZ30" s="86">
        <v>86358</v>
      </c>
      <c r="BA30" s="86" t="s">
        <v>199</v>
      </c>
      <c r="BB30" s="86">
        <v>1</v>
      </c>
      <c r="BC30" s="95">
        <v>8.59</v>
      </c>
      <c r="BD30" s="95">
        <f t="shared" si="4"/>
        <v>8.59</v>
      </c>
      <c r="BE30" s="97">
        <v>20616</v>
      </c>
      <c r="BF30" s="86"/>
      <c r="BG30" s="86" t="s">
        <v>175</v>
      </c>
      <c r="BH30" s="63" t="s">
        <v>283</v>
      </c>
      <c r="BI30" s="5" t="s">
        <v>279</v>
      </c>
      <c r="BJ30" s="86"/>
      <c r="BK30" s="86"/>
      <c r="BL30" s="86"/>
      <c r="BM30" s="86"/>
      <c r="BN30" s="88"/>
      <c r="BO30" s="88" t="e">
        <f t="shared" si="5"/>
        <v>#DIV/0!</v>
      </c>
      <c r="BP30" s="86"/>
      <c r="BQ30" s="86"/>
      <c r="BR30" s="86"/>
      <c r="BS30" s="63" t="s">
        <v>290</v>
      </c>
      <c r="BT30" s="5" t="s">
        <v>291</v>
      </c>
      <c r="BU30" s="86" t="s">
        <v>309</v>
      </c>
      <c r="BV30" s="93" t="s">
        <v>315</v>
      </c>
      <c r="BW30" s="86" t="s">
        <v>199</v>
      </c>
      <c r="BX30" s="86">
        <v>200</v>
      </c>
      <c r="BY30" s="95">
        <v>10.58</v>
      </c>
      <c r="BZ30" s="95">
        <f t="shared" si="6"/>
        <v>0.0529</v>
      </c>
      <c r="CA30" s="97">
        <v>25392</v>
      </c>
      <c r="CB30" s="86"/>
      <c r="CC30" s="86"/>
      <c r="CD30" s="63" t="s">
        <v>329</v>
      </c>
      <c r="CE30" s="5" t="s">
        <v>328</v>
      </c>
      <c r="CF30" s="86" t="s">
        <v>191</v>
      </c>
      <c r="CG30" s="93" t="s">
        <v>365</v>
      </c>
      <c r="CH30" s="86" t="s">
        <v>199</v>
      </c>
      <c r="CI30" s="86">
        <v>200</v>
      </c>
      <c r="CJ30" s="95">
        <v>9.52</v>
      </c>
      <c r="CK30" s="95">
        <f t="shared" si="7"/>
        <v>0.047599999999999996</v>
      </c>
      <c r="CL30" s="97">
        <v>17904</v>
      </c>
      <c r="CM30" s="91" t="s">
        <v>156</v>
      </c>
      <c r="CN30" s="92" t="s">
        <v>366</v>
      </c>
      <c r="CO30" s="65" t="s">
        <v>435</v>
      </c>
      <c r="CP30" s="5" t="s">
        <v>436</v>
      </c>
      <c r="CQ30" s="86"/>
      <c r="CR30" s="86"/>
      <c r="CS30" s="86"/>
      <c r="CT30" s="86"/>
      <c r="CU30" s="88"/>
      <c r="CV30" s="88" t="e">
        <f t="shared" si="8"/>
        <v>#DIV/0!</v>
      </c>
      <c r="CW30" s="86"/>
      <c r="CX30" s="86"/>
      <c r="CY30" s="86"/>
      <c r="CZ30" s="66" t="s">
        <v>441</v>
      </c>
      <c r="DA30" s="5" t="s">
        <v>442</v>
      </c>
      <c r="DB30" s="86"/>
      <c r="DC30" s="86"/>
      <c r="DD30" s="86"/>
      <c r="DE30" s="86"/>
      <c r="DF30" s="88"/>
      <c r="DG30" s="88" t="e">
        <f t="shared" si="9"/>
        <v>#DIV/0!</v>
      </c>
      <c r="DH30" s="86"/>
      <c r="DI30" s="86"/>
      <c r="DJ30" s="86"/>
      <c r="DK30" s="66" t="s">
        <v>444</v>
      </c>
      <c r="DL30" s="5" t="s">
        <v>279</v>
      </c>
      <c r="DM30" s="86" t="s">
        <v>478</v>
      </c>
      <c r="DN30" s="93" t="s">
        <v>479</v>
      </c>
      <c r="DO30" s="86" t="s">
        <v>199</v>
      </c>
      <c r="DP30" s="86">
        <v>200</v>
      </c>
      <c r="DQ30" s="95">
        <v>12.35</v>
      </c>
      <c r="DR30" s="95">
        <f t="shared" si="10"/>
        <v>0.06175</v>
      </c>
      <c r="DS30" s="97">
        <v>29640</v>
      </c>
      <c r="DT30" s="86"/>
      <c r="DU30" s="92" t="s">
        <v>465</v>
      </c>
      <c r="DV30" s="65" t="s">
        <v>511</v>
      </c>
      <c r="DW30" s="5" t="s">
        <v>512</v>
      </c>
      <c r="DX30" s="86"/>
      <c r="DY30" s="86"/>
      <c r="DZ30" s="86"/>
      <c r="EA30" s="86"/>
      <c r="EB30" s="88"/>
      <c r="EC30" s="88" t="e">
        <f t="shared" si="11"/>
        <v>#DIV/0!</v>
      </c>
      <c r="ED30" s="86"/>
      <c r="EE30" s="86"/>
      <c r="EF30" s="86"/>
      <c r="EG30" s="65" t="s">
        <v>519</v>
      </c>
      <c r="EH30" s="5" t="s">
        <v>141</v>
      </c>
      <c r="EI30" s="86"/>
      <c r="EJ30" s="86"/>
      <c r="EK30" s="86"/>
      <c r="EL30" s="86"/>
      <c r="EM30" s="88"/>
      <c r="EN30" s="88" t="e">
        <f t="shared" si="22"/>
        <v>#DIV/0!</v>
      </c>
      <c r="EO30" s="86"/>
      <c r="EP30" s="86"/>
      <c r="EQ30" s="86"/>
      <c r="ER30" s="65" t="s">
        <v>522</v>
      </c>
      <c r="ES30" s="5" t="s">
        <v>141</v>
      </c>
      <c r="ET30" s="86"/>
      <c r="EU30" s="86"/>
      <c r="EV30" s="86"/>
      <c r="EW30" s="86"/>
      <c r="EX30" s="88"/>
      <c r="EY30" s="88" t="e">
        <f t="shared" si="12"/>
        <v>#DIV/0!</v>
      </c>
      <c r="EZ30" s="86"/>
      <c r="FA30" s="86"/>
      <c r="FB30" s="86"/>
      <c r="FC30" s="65" t="s">
        <v>525</v>
      </c>
      <c r="FD30" s="5" t="s">
        <v>526</v>
      </c>
      <c r="FE30" s="86"/>
      <c r="FF30" s="86"/>
      <c r="FG30" s="86"/>
      <c r="FH30" s="86"/>
      <c r="FI30" s="88"/>
      <c r="FJ30" s="88" t="e">
        <f t="shared" si="13"/>
        <v>#DIV/0!</v>
      </c>
      <c r="FK30" s="86"/>
      <c r="FL30" s="86"/>
      <c r="FM30" s="86"/>
      <c r="FN30" s="65" t="s">
        <v>530</v>
      </c>
      <c r="FO30" s="5" t="s">
        <v>531</v>
      </c>
      <c r="FP30" s="86"/>
      <c r="FQ30" s="86"/>
      <c r="FR30" s="86"/>
      <c r="FS30" s="86"/>
      <c r="FT30" s="88"/>
      <c r="FU30" s="88" t="e">
        <f t="shared" si="14"/>
        <v>#DIV/0!</v>
      </c>
      <c r="FV30" s="86"/>
      <c r="FW30" s="86"/>
      <c r="FX30" s="86"/>
      <c r="FY30" s="65" t="s">
        <v>537</v>
      </c>
      <c r="FZ30" s="5" t="s">
        <v>538</v>
      </c>
      <c r="GA30" s="86"/>
      <c r="GB30" s="86"/>
      <c r="GC30" s="86"/>
      <c r="GD30" s="86"/>
      <c r="GE30" s="88"/>
      <c r="GF30" s="88" t="e">
        <f t="shared" si="15"/>
        <v>#DIV/0!</v>
      </c>
      <c r="GG30" s="86"/>
      <c r="GH30" s="86"/>
      <c r="GI30" s="86"/>
      <c r="GJ30" s="65" t="s">
        <v>539</v>
      </c>
      <c r="GK30" s="5" t="s">
        <v>279</v>
      </c>
      <c r="GL30" s="86"/>
      <c r="GM30" s="86"/>
      <c r="GN30" s="86"/>
      <c r="GO30" s="86"/>
      <c r="GP30" s="88"/>
      <c r="GQ30" s="88" t="e">
        <f t="shared" si="16"/>
        <v>#DIV/0!</v>
      </c>
      <c r="GR30" s="86"/>
      <c r="GS30" s="86"/>
      <c r="GT30" s="86"/>
      <c r="GU30" s="65" t="s">
        <v>544</v>
      </c>
      <c r="GV30" s="5" t="s">
        <v>279</v>
      </c>
      <c r="GW30" s="86"/>
      <c r="GX30" s="86"/>
      <c r="GY30" s="86"/>
      <c r="GZ30" s="86"/>
      <c r="HA30" s="88"/>
      <c r="HB30" s="88" t="e">
        <f t="shared" si="17"/>
        <v>#DIV/0!</v>
      </c>
      <c r="HC30" s="86"/>
      <c r="HD30" s="86"/>
      <c r="HE30" s="86"/>
      <c r="HF30" s="73" t="s">
        <v>546</v>
      </c>
      <c r="HG30" s="5" t="s">
        <v>279</v>
      </c>
      <c r="HH30" s="86"/>
      <c r="HI30" s="86"/>
      <c r="HJ30" s="86"/>
      <c r="HK30" s="86"/>
      <c r="HL30" s="88"/>
      <c r="HM30" s="88" t="e">
        <f t="shared" si="18"/>
        <v>#DIV/0!</v>
      </c>
      <c r="HN30" s="86"/>
      <c r="HO30" s="86"/>
      <c r="HP30" s="86"/>
      <c r="HQ30" s="73" t="s">
        <v>546</v>
      </c>
      <c r="HR30" s="5" t="s">
        <v>279</v>
      </c>
      <c r="HS30" s="86"/>
      <c r="HT30" s="86"/>
      <c r="HU30" s="86"/>
      <c r="HV30" s="86"/>
      <c r="HW30" s="88"/>
      <c r="HX30" s="88" t="e">
        <f t="shared" si="19"/>
        <v>#DIV/0!</v>
      </c>
      <c r="HY30" s="86"/>
      <c r="HZ30" s="86"/>
      <c r="IA30" s="86"/>
      <c r="IB30" s="73" t="s">
        <v>559</v>
      </c>
      <c r="IC30" s="5" t="s">
        <v>279</v>
      </c>
      <c r="ID30" s="86"/>
      <c r="IE30" s="86"/>
      <c r="IF30" s="86"/>
      <c r="IG30" s="86"/>
      <c r="IH30" s="88"/>
      <c r="II30" s="88" t="e">
        <f t="shared" si="20"/>
        <v>#DIV/0!</v>
      </c>
      <c r="IJ30" s="86"/>
      <c r="IK30" s="86"/>
      <c r="IL30" s="86"/>
      <c r="IM30" s="73" t="s">
        <v>563</v>
      </c>
      <c r="IN30" s="5" t="s">
        <v>279</v>
      </c>
      <c r="IO30" s="86"/>
      <c r="IP30" s="86"/>
      <c r="IQ30" s="86"/>
      <c r="IR30" s="86"/>
      <c r="IS30" s="88"/>
      <c r="IT30" s="88" t="e">
        <f t="shared" si="21"/>
        <v>#DIV/0!</v>
      </c>
      <c r="IU30" s="86"/>
      <c r="IV30" s="86"/>
    </row>
    <row r="31" spans="1:256" ht="27" customHeight="1" thickBot="1">
      <c r="A31" s="39">
        <v>1650</v>
      </c>
      <c r="B31" s="37">
        <v>240000</v>
      </c>
      <c r="C31" s="38" t="s">
        <v>148</v>
      </c>
      <c r="D31" s="85" t="s">
        <v>3</v>
      </c>
      <c r="E31" s="55" t="s">
        <v>153</v>
      </c>
      <c r="F31" s="5" t="s">
        <v>141</v>
      </c>
      <c r="G31" s="86"/>
      <c r="H31" s="86"/>
      <c r="I31" s="86"/>
      <c r="J31" s="86"/>
      <c r="K31" s="88"/>
      <c r="L31" s="88" t="e">
        <f t="shared" si="0"/>
        <v>#DIV/0!</v>
      </c>
      <c r="M31" s="86"/>
      <c r="N31" s="86"/>
      <c r="O31" s="86"/>
      <c r="P31" s="55" t="s">
        <v>153</v>
      </c>
      <c r="Q31" s="5" t="s">
        <v>141</v>
      </c>
      <c r="R31" s="86"/>
      <c r="S31" s="86"/>
      <c r="T31" s="86"/>
      <c r="U31" s="86"/>
      <c r="V31" s="88"/>
      <c r="W31" s="88" t="e">
        <f t="shared" si="1"/>
        <v>#DIV/0!</v>
      </c>
      <c r="X31" s="86"/>
      <c r="Y31" s="86"/>
      <c r="Z31" s="86"/>
      <c r="AA31" s="55" t="s">
        <v>153</v>
      </c>
      <c r="AB31" s="5" t="s">
        <v>141</v>
      </c>
      <c r="AC31" s="86"/>
      <c r="AD31" s="86"/>
      <c r="AE31" s="86"/>
      <c r="AF31" s="86"/>
      <c r="AG31" s="88"/>
      <c r="AH31" s="88" t="e">
        <f t="shared" si="2"/>
        <v>#DIV/0!</v>
      </c>
      <c r="AI31" s="86"/>
      <c r="AJ31" s="86"/>
      <c r="AK31" s="86"/>
      <c r="AL31" s="57" t="s">
        <v>160</v>
      </c>
      <c r="AM31" s="5" t="s">
        <v>141</v>
      </c>
      <c r="AN31" s="86"/>
      <c r="AO31" s="86"/>
      <c r="AP31" s="86"/>
      <c r="AQ31" s="86"/>
      <c r="AR31" s="88"/>
      <c r="AS31" s="88" t="e">
        <f t="shared" si="3"/>
        <v>#DIV/0!</v>
      </c>
      <c r="AT31" s="86"/>
      <c r="AU31" s="86"/>
      <c r="AV31" s="86"/>
      <c r="AW31" s="4" t="s">
        <v>278</v>
      </c>
      <c r="AX31" s="5" t="s">
        <v>279</v>
      </c>
      <c r="AY31" s="86"/>
      <c r="AZ31" s="86"/>
      <c r="BA31" s="86"/>
      <c r="BB31" s="86"/>
      <c r="BC31" s="88"/>
      <c r="BD31" s="88" t="e">
        <f t="shared" si="4"/>
        <v>#DIV/0!</v>
      </c>
      <c r="BE31" s="86"/>
      <c r="BF31" s="86"/>
      <c r="BG31" s="86"/>
      <c r="BH31" s="63" t="s">
        <v>283</v>
      </c>
      <c r="BI31" s="5" t="s">
        <v>279</v>
      </c>
      <c r="BJ31" s="86"/>
      <c r="BK31" s="86"/>
      <c r="BL31" s="86"/>
      <c r="BM31" s="86"/>
      <c r="BN31" s="88"/>
      <c r="BO31" s="88" t="e">
        <f t="shared" si="5"/>
        <v>#DIV/0!</v>
      </c>
      <c r="BP31" s="86"/>
      <c r="BQ31" s="86"/>
      <c r="BR31" s="86"/>
      <c r="BS31" s="63" t="s">
        <v>290</v>
      </c>
      <c r="BT31" s="5" t="s">
        <v>291</v>
      </c>
      <c r="BU31" s="86"/>
      <c r="BV31" s="86"/>
      <c r="BW31" s="86"/>
      <c r="BX31" s="86"/>
      <c r="BY31" s="88"/>
      <c r="BZ31" s="88" t="e">
        <f t="shared" si="6"/>
        <v>#DIV/0!</v>
      </c>
      <c r="CA31" s="86"/>
      <c r="CB31" s="86"/>
      <c r="CC31" s="86"/>
      <c r="CD31" s="63" t="s">
        <v>329</v>
      </c>
      <c r="CE31" s="5" t="s">
        <v>328</v>
      </c>
      <c r="CF31" s="86"/>
      <c r="CG31" s="86"/>
      <c r="CH31" s="86"/>
      <c r="CI31" s="86"/>
      <c r="CJ31" s="88"/>
      <c r="CK31" s="88" t="e">
        <f t="shared" si="7"/>
        <v>#DIV/0!</v>
      </c>
      <c r="CL31" s="86"/>
      <c r="CM31" s="86"/>
      <c r="CN31" s="86"/>
      <c r="CO31" s="65" t="s">
        <v>435</v>
      </c>
      <c r="CP31" s="5" t="s">
        <v>436</v>
      </c>
      <c r="CQ31" s="86"/>
      <c r="CR31" s="86"/>
      <c r="CS31" s="86"/>
      <c r="CT31" s="86"/>
      <c r="CU31" s="88"/>
      <c r="CV31" s="88" t="e">
        <f t="shared" si="8"/>
        <v>#DIV/0!</v>
      </c>
      <c r="CW31" s="86"/>
      <c r="CX31" s="86"/>
      <c r="CY31" s="86"/>
      <c r="CZ31" s="66" t="s">
        <v>441</v>
      </c>
      <c r="DA31" s="5" t="s">
        <v>442</v>
      </c>
      <c r="DB31" s="86"/>
      <c r="DC31" s="86"/>
      <c r="DD31" s="86"/>
      <c r="DE31" s="86"/>
      <c r="DF31" s="88"/>
      <c r="DG31" s="88" t="e">
        <f t="shared" si="9"/>
        <v>#DIV/0!</v>
      </c>
      <c r="DH31" s="86"/>
      <c r="DI31" s="86"/>
      <c r="DJ31" s="86"/>
      <c r="DK31" s="66" t="s">
        <v>444</v>
      </c>
      <c r="DL31" s="5" t="s">
        <v>279</v>
      </c>
      <c r="DM31" s="86"/>
      <c r="DN31" s="86"/>
      <c r="DO31" s="86"/>
      <c r="DP31" s="86"/>
      <c r="DQ31" s="88"/>
      <c r="DR31" s="88" t="e">
        <f t="shared" si="10"/>
        <v>#DIV/0!</v>
      </c>
      <c r="DS31" s="86"/>
      <c r="DT31" s="86"/>
      <c r="DU31" s="86"/>
      <c r="DV31" s="65" t="s">
        <v>511</v>
      </c>
      <c r="DW31" s="5" t="s">
        <v>512</v>
      </c>
      <c r="DX31" s="86"/>
      <c r="DY31" s="86"/>
      <c r="DZ31" s="86"/>
      <c r="EA31" s="86"/>
      <c r="EB31" s="88"/>
      <c r="EC31" s="88" t="e">
        <f t="shared" si="11"/>
        <v>#DIV/0!</v>
      </c>
      <c r="ED31" s="86"/>
      <c r="EE31" s="86"/>
      <c r="EF31" s="86"/>
      <c r="EG31" s="65" t="s">
        <v>519</v>
      </c>
      <c r="EH31" s="5" t="s">
        <v>141</v>
      </c>
      <c r="EI31" s="86"/>
      <c r="EJ31" s="86"/>
      <c r="EK31" s="86"/>
      <c r="EL31" s="86"/>
      <c r="EM31" s="88"/>
      <c r="EN31" s="88" t="e">
        <f t="shared" si="22"/>
        <v>#DIV/0!</v>
      </c>
      <c r="EO31" s="86"/>
      <c r="EP31" s="86"/>
      <c r="EQ31" s="86"/>
      <c r="ER31" s="65" t="s">
        <v>522</v>
      </c>
      <c r="ES31" s="5" t="s">
        <v>141</v>
      </c>
      <c r="ET31" s="86"/>
      <c r="EU31" s="86"/>
      <c r="EV31" s="86"/>
      <c r="EW31" s="86"/>
      <c r="EX31" s="88"/>
      <c r="EY31" s="88" t="e">
        <f t="shared" si="12"/>
        <v>#DIV/0!</v>
      </c>
      <c r="EZ31" s="86"/>
      <c r="FA31" s="86"/>
      <c r="FB31" s="86"/>
      <c r="FC31" s="65" t="s">
        <v>525</v>
      </c>
      <c r="FD31" s="5" t="s">
        <v>526</v>
      </c>
      <c r="FE31" s="86"/>
      <c r="FF31" s="86"/>
      <c r="FG31" s="86"/>
      <c r="FH31" s="86"/>
      <c r="FI31" s="88"/>
      <c r="FJ31" s="88" t="e">
        <f t="shared" si="13"/>
        <v>#DIV/0!</v>
      </c>
      <c r="FK31" s="86"/>
      <c r="FL31" s="86"/>
      <c r="FM31" s="86"/>
      <c r="FN31" s="65" t="s">
        <v>530</v>
      </c>
      <c r="FO31" s="5" t="s">
        <v>531</v>
      </c>
      <c r="FP31" s="86"/>
      <c r="FQ31" s="86"/>
      <c r="FR31" s="86"/>
      <c r="FS31" s="86"/>
      <c r="FT31" s="88"/>
      <c r="FU31" s="88" t="e">
        <f t="shared" si="14"/>
        <v>#DIV/0!</v>
      </c>
      <c r="FV31" s="86"/>
      <c r="FW31" s="86"/>
      <c r="FX31" s="86"/>
      <c r="FY31" s="65" t="s">
        <v>537</v>
      </c>
      <c r="FZ31" s="5" t="s">
        <v>538</v>
      </c>
      <c r="GA31" s="86"/>
      <c r="GB31" s="86"/>
      <c r="GC31" s="86"/>
      <c r="GD31" s="86"/>
      <c r="GE31" s="88"/>
      <c r="GF31" s="88" t="e">
        <f t="shared" si="15"/>
        <v>#DIV/0!</v>
      </c>
      <c r="GG31" s="86"/>
      <c r="GH31" s="86"/>
      <c r="GI31" s="86"/>
      <c r="GJ31" s="65" t="s">
        <v>539</v>
      </c>
      <c r="GK31" s="5" t="s">
        <v>279</v>
      </c>
      <c r="GL31" s="86"/>
      <c r="GM31" s="86"/>
      <c r="GN31" s="86"/>
      <c r="GO31" s="86"/>
      <c r="GP31" s="88"/>
      <c r="GQ31" s="88" t="e">
        <f t="shared" si="16"/>
        <v>#DIV/0!</v>
      </c>
      <c r="GR31" s="86"/>
      <c r="GS31" s="86"/>
      <c r="GT31" s="86"/>
      <c r="GU31" s="65" t="s">
        <v>544</v>
      </c>
      <c r="GV31" s="5" t="s">
        <v>279</v>
      </c>
      <c r="GW31" s="86"/>
      <c r="GX31" s="86"/>
      <c r="GY31" s="86"/>
      <c r="GZ31" s="86"/>
      <c r="HA31" s="88"/>
      <c r="HB31" s="88" t="e">
        <f t="shared" si="17"/>
        <v>#DIV/0!</v>
      </c>
      <c r="HC31" s="86"/>
      <c r="HD31" s="86"/>
      <c r="HE31" s="86"/>
      <c r="HF31" s="73" t="s">
        <v>546</v>
      </c>
      <c r="HG31" s="5" t="s">
        <v>279</v>
      </c>
      <c r="HH31" s="86"/>
      <c r="HI31" s="86"/>
      <c r="HJ31" s="86"/>
      <c r="HK31" s="86"/>
      <c r="HL31" s="88"/>
      <c r="HM31" s="88" t="e">
        <f t="shared" si="18"/>
        <v>#DIV/0!</v>
      </c>
      <c r="HN31" s="86"/>
      <c r="HO31" s="86"/>
      <c r="HP31" s="86"/>
      <c r="HQ31" s="73" t="s">
        <v>546</v>
      </c>
      <c r="HR31" s="5" t="s">
        <v>279</v>
      </c>
      <c r="HS31" s="86"/>
      <c r="HT31" s="86"/>
      <c r="HU31" s="86"/>
      <c r="HV31" s="86"/>
      <c r="HW31" s="88"/>
      <c r="HX31" s="88" t="e">
        <f t="shared" si="19"/>
        <v>#DIV/0!</v>
      </c>
      <c r="HY31" s="86"/>
      <c r="HZ31" s="86"/>
      <c r="IA31" s="86"/>
      <c r="IB31" s="73" t="s">
        <v>559</v>
      </c>
      <c r="IC31" s="5" t="s">
        <v>279</v>
      </c>
      <c r="ID31" s="86"/>
      <c r="IE31" s="86"/>
      <c r="IF31" s="86"/>
      <c r="IG31" s="86"/>
      <c r="IH31" s="88"/>
      <c r="II31" s="88" t="e">
        <f t="shared" si="20"/>
        <v>#DIV/0!</v>
      </c>
      <c r="IJ31" s="86"/>
      <c r="IK31" s="86"/>
      <c r="IL31" s="86"/>
      <c r="IM31" s="73" t="s">
        <v>563</v>
      </c>
      <c r="IN31" s="5" t="s">
        <v>279</v>
      </c>
      <c r="IO31" s="86"/>
      <c r="IP31" s="86"/>
      <c r="IQ31" s="86"/>
      <c r="IR31" s="86"/>
      <c r="IS31" s="88"/>
      <c r="IT31" s="88" t="e">
        <f t="shared" si="21"/>
        <v>#DIV/0!</v>
      </c>
      <c r="IU31" s="86"/>
      <c r="IV31" s="86"/>
    </row>
    <row r="32" spans="1:256" ht="27" customHeight="1" thickBot="1">
      <c r="A32" s="27">
        <v>1652</v>
      </c>
      <c r="B32" s="28">
        <v>160000</v>
      </c>
      <c r="C32" s="29" t="s">
        <v>148</v>
      </c>
      <c r="D32" s="69" t="s">
        <v>4</v>
      </c>
      <c r="E32" s="55" t="s">
        <v>153</v>
      </c>
      <c r="F32" s="5" t="s">
        <v>141</v>
      </c>
      <c r="G32" s="10"/>
      <c r="H32" s="10"/>
      <c r="I32" s="10"/>
      <c r="J32" s="10"/>
      <c r="K32" s="12"/>
      <c r="L32" s="12" t="e">
        <f t="shared" si="0"/>
        <v>#DIV/0!</v>
      </c>
      <c r="M32" s="10"/>
      <c r="N32" s="10"/>
      <c r="O32" s="10"/>
      <c r="P32" s="55" t="s">
        <v>153</v>
      </c>
      <c r="Q32" s="5" t="s">
        <v>141</v>
      </c>
      <c r="R32" s="10"/>
      <c r="S32" s="10"/>
      <c r="T32" s="10"/>
      <c r="U32" s="10"/>
      <c r="V32" s="12"/>
      <c r="W32" s="12" t="e">
        <f t="shared" si="1"/>
        <v>#DIV/0!</v>
      </c>
      <c r="X32" s="10"/>
      <c r="Y32" s="10"/>
      <c r="Z32" s="10"/>
      <c r="AA32" s="55" t="s">
        <v>153</v>
      </c>
      <c r="AB32" s="5" t="s">
        <v>141</v>
      </c>
      <c r="AC32" s="10"/>
      <c r="AD32" s="10"/>
      <c r="AE32" s="10"/>
      <c r="AF32" s="10"/>
      <c r="AG32" s="12"/>
      <c r="AH32" s="12" t="e">
        <f t="shared" si="2"/>
        <v>#DIV/0!</v>
      </c>
      <c r="AI32" s="10"/>
      <c r="AJ32" s="10"/>
      <c r="AK32" s="10"/>
      <c r="AL32" s="57" t="s">
        <v>160</v>
      </c>
      <c r="AM32" s="5" t="s">
        <v>141</v>
      </c>
      <c r="AN32" s="10" t="s">
        <v>201</v>
      </c>
      <c r="AO32" s="10">
        <v>751002</v>
      </c>
      <c r="AP32" s="10" t="s">
        <v>202</v>
      </c>
      <c r="AQ32" s="10">
        <v>160</v>
      </c>
      <c r="AR32" s="12">
        <v>45.76</v>
      </c>
      <c r="AS32" s="12">
        <f t="shared" si="3"/>
        <v>0.286</v>
      </c>
      <c r="AT32" s="60">
        <v>45760</v>
      </c>
      <c r="AU32" s="54" t="s">
        <v>156</v>
      </c>
      <c r="AV32" s="10" t="s">
        <v>175</v>
      </c>
      <c r="AW32" s="4" t="s">
        <v>278</v>
      </c>
      <c r="AX32" s="5" t="s">
        <v>279</v>
      </c>
      <c r="AY32" s="10"/>
      <c r="AZ32" s="10"/>
      <c r="BA32" s="10"/>
      <c r="BB32" s="10"/>
      <c r="BC32" s="12"/>
      <c r="BD32" s="12" t="e">
        <f t="shared" si="4"/>
        <v>#DIV/0!</v>
      </c>
      <c r="BE32" s="10"/>
      <c r="BF32" s="10"/>
      <c r="BG32" s="10"/>
      <c r="BH32" s="63" t="s">
        <v>283</v>
      </c>
      <c r="BI32" s="5" t="s">
        <v>279</v>
      </c>
      <c r="BJ32" s="10"/>
      <c r="BK32" s="10"/>
      <c r="BL32" s="10"/>
      <c r="BM32" s="10"/>
      <c r="BN32" s="12"/>
      <c r="BO32" s="12" t="e">
        <f t="shared" si="5"/>
        <v>#DIV/0!</v>
      </c>
      <c r="BP32" s="10"/>
      <c r="BQ32" s="10"/>
      <c r="BR32" s="10"/>
      <c r="BS32" s="63" t="s">
        <v>290</v>
      </c>
      <c r="BT32" s="5" t="s">
        <v>291</v>
      </c>
      <c r="BU32" s="10"/>
      <c r="BV32" s="10"/>
      <c r="BW32" s="10"/>
      <c r="BX32" s="10"/>
      <c r="BY32" s="12"/>
      <c r="BZ32" s="12" t="e">
        <f t="shared" si="6"/>
        <v>#DIV/0!</v>
      </c>
      <c r="CA32" s="10"/>
      <c r="CB32" s="10"/>
      <c r="CC32" s="10"/>
      <c r="CD32" s="63" t="s">
        <v>329</v>
      </c>
      <c r="CE32" s="5" t="s">
        <v>328</v>
      </c>
      <c r="CF32" s="10" t="s">
        <v>201</v>
      </c>
      <c r="CG32" s="10">
        <v>1670595</v>
      </c>
      <c r="CH32" s="10" t="s">
        <v>202</v>
      </c>
      <c r="CI32" s="10">
        <v>160</v>
      </c>
      <c r="CJ32" s="12">
        <v>46.88</v>
      </c>
      <c r="CK32" s="12">
        <f t="shared" si="7"/>
        <v>0.29300000000000004</v>
      </c>
      <c r="CL32" s="60">
        <v>46880</v>
      </c>
      <c r="CM32" s="54" t="s">
        <v>156</v>
      </c>
      <c r="CN32" s="56" t="s">
        <v>373</v>
      </c>
      <c r="CO32" s="65" t="s">
        <v>435</v>
      </c>
      <c r="CP32" s="5" t="s">
        <v>436</v>
      </c>
      <c r="CQ32" s="10"/>
      <c r="CR32" s="10"/>
      <c r="CS32" s="10"/>
      <c r="CT32" s="10"/>
      <c r="CU32" s="12"/>
      <c r="CV32" s="12" t="e">
        <f t="shared" si="8"/>
        <v>#DIV/0!</v>
      </c>
      <c r="CW32" s="10"/>
      <c r="CX32" s="10"/>
      <c r="CY32" s="10"/>
      <c r="CZ32" s="66" t="s">
        <v>441</v>
      </c>
      <c r="DA32" s="5" t="s">
        <v>442</v>
      </c>
      <c r="DB32" s="10"/>
      <c r="DC32" s="10"/>
      <c r="DD32" s="10"/>
      <c r="DE32" s="10"/>
      <c r="DF32" s="12"/>
      <c r="DG32" s="12" t="e">
        <f t="shared" si="9"/>
        <v>#DIV/0!</v>
      </c>
      <c r="DH32" s="10"/>
      <c r="DI32" s="10"/>
      <c r="DJ32" s="10"/>
      <c r="DK32" s="66" t="s">
        <v>444</v>
      </c>
      <c r="DL32" s="5" t="s">
        <v>279</v>
      </c>
      <c r="DM32" s="10" t="s">
        <v>201</v>
      </c>
      <c r="DN32" s="10">
        <v>75100</v>
      </c>
      <c r="DO32" s="10" t="s">
        <v>202</v>
      </c>
      <c r="DP32" s="10">
        <v>160</v>
      </c>
      <c r="DQ32" s="12">
        <v>43.29</v>
      </c>
      <c r="DR32" s="12">
        <f t="shared" si="10"/>
        <v>0.2705625</v>
      </c>
      <c r="DS32" s="60">
        <v>43290</v>
      </c>
      <c r="DT32" s="54" t="s">
        <v>156</v>
      </c>
      <c r="DU32" s="10"/>
      <c r="DV32" s="65" t="s">
        <v>511</v>
      </c>
      <c r="DW32" s="5" t="s">
        <v>512</v>
      </c>
      <c r="DX32" s="10"/>
      <c r="DY32" s="10"/>
      <c r="DZ32" s="10"/>
      <c r="EA32" s="10"/>
      <c r="EB32" s="12"/>
      <c r="EC32" s="12" t="e">
        <f t="shared" si="11"/>
        <v>#DIV/0!</v>
      </c>
      <c r="ED32" s="10"/>
      <c r="EE32" s="10"/>
      <c r="EF32" s="10"/>
      <c r="EG32" s="65" t="s">
        <v>519</v>
      </c>
      <c r="EH32" s="5" t="s">
        <v>141</v>
      </c>
      <c r="EI32" s="10"/>
      <c r="EJ32" s="10"/>
      <c r="EK32" s="10"/>
      <c r="EL32" s="10"/>
      <c r="EM32" s="12"/>
      <c r="EN32" s="88" t="e">
        <f t="shared" si="22"/>
        <v>#DIV/0!</v>
      </c>
      <c r="EO32" s="10"/>
      <c r="EP32" s="10"/>
      <c r="EQ32" s="10"/>
      <c r="ER32" s="65" t="s">
        <v>522</v>
      </c>
      <c r="ES32" s="5" t="s">
        <v>141</v>
      </c>
      <c r="ET32" s="10"/>
      <c r="EU32" s="10"/>
      <c r="EV32" s="10"/>
      <c r="EW32" s="10"/>
      <c r="EX32" s="12"/>
      <c r="EY32" s="12" t="e">
        <f t="shared" si="12"/>
        <v>#DIV/0!</v>
      </c>
      <c r="EZ32" s="10"/>
      <c r="FA32" s="10"/>
      <c r="FB32" s="10"/>
      <c r="FC32" s="65" t="s">
        <v>525</v>
      </c>
      <c r="FD32" s="5" t="s">
        <v>526</v>
      </c>
      <c r="FE32" s="10"/>
      <c r="FF32" s="10"/>
      <c r="FG32" s="10"/>
      <c r="FH32" s="10"/>
      <c r="FI32" s="12"/>
      <c r="FJ32" s="12" t="e">
        <f t="shared" si="13"/>
        <v>#DIV/0!</v>
      </c>
      <c r="FK32" s="10"/>
      <c r="FL32" s="10"/>
      <c r="FM32" s="10"/>
      <c r="FN32" s="65" t="s">
        <v>530</v>
      </c>
      <c r="FO32" s="5" t="s">
        <v>531</v>
      </c>
      <c r="FP32" s="10"/>
      <c r="FQ32" s="10"/>
      <c r="FR32" s="10"/>
      <c r="FS32" s="10"/>
      <c r="FT32" s="12"/>
      <c r="FU32" s="12" t="e">
        <f t="shared" si="14"/>
        <v>#DIV/0!</v>
      </c>
      <c r="FV32" s="10"/>
      <c r="FW32" s="10"/>
      <c r="FX32" s="10"/>
      <c r="FY32" s="65" t="s">
        <v>537</v>
      </c>
      <c r="FZ32" s="5" t="s">
        <v>538</v>
      </c>
      <c r="GA32" s="10"/>
      <c r="GB32" s="10"/>
      <c r="GC32" s="10"/>
      <c r="GD32" s="10"/>
      <c r="GE32" s="12"/>
      <c r="GF32" s="12" t="e">
        <f t="shared" si="15"/>
        <v>#DIV/0!</v>
      </c>
      <c r="GG32" s="10"/>
      <c r="GH32" s="10"/>
      <c r="GI32" s="10"/>
      <c r="GJ32" s="65" t="s">
        <v>539</v>
      </c>
      <c r="GK32" s="5" t="s">
        <v>279</v>
      </c>
      <c r="GL32" s="10"/>
      <c r="GM32" s="10"/>
      <c r="GN32" s="10"/>
      <c r="GO32" s="10"/>
      <c r="GP32" s="12"/>
      <c r="GQ32" s="12" t="e">
        <f t="shared" si="16"/>
        <v>#DIV/0!</v>
      </c>
      <c r="GR32" s="10"/>
      <c r="GS32" s="10"/>
      <c r="GT32" s="10"/>
      <c r="GU32" s="65" t="s">
        <v>544</v>
      </c>
      <c r="GV32" s="5" t="s">
        <v>279</v>
      </c>
      <c r="GW32" s="10"/>
      <c r="GX32" s="10"/>
      <c r="GY32" s="10"/>
      <c r="GZ32" s="10"/>
      <c r="HA32" s="12"/>
      <c r="HB32" s="12" t="e">
        <f t="shared" si="17"/>
        <v>#DIV/0!</v>
      </c>
      <c r="HC32" s="10"/>
      <c r="HD32" s="10"/>
      <c r="HE32" s="10"/>
      <c r="HF32" s="73" t="s">
        <v>546</v>
      </c>
      <c r="HG32" s="5" t="s">
        <v>279</v>
      </c>
      <c r="HH32" s="10"/>
      <c r="HI32" s="10"/>
      <c r="HJ32" s="10"/>
      <c r="HK32" s="10"/>
      <c r="HL32" s="12"/>
      <c r="HM32" s="12" t="e">
        <f t="shared" si="18"/>
        <v>#DIV/0!</v>
      </c>
      <c r="HN32" s="10"/>
      <c r="HO32" s="10"/>
      <c r="HP32" s="10"/>
      <c r="HQ32" s="73" t="s">
        <v>546</v>
      </c>
      <c r="HR32" s="5" t="s">
        <v>279</v>
      </c>
      <c r="HS32" s="10"/>
      <c r="HT32" s="10"/>
      <c r="HU32" s="10"/>
      <c r="HV32" s="10"/>
      <c r="HW32" s="12"/>
      <c r="HX32" s="12" t="e">
        <f t="shared" si="19"/>
        <v>#DIV/0!</v>
      </c>
      <c r="HY32" s="10"/>
      <c r="HZ32" s="10"/>
      <c r="IA32" s="10"/>
      <c r="IB32" s="73" t="s">
        <v>559</v>
      </c>
      <c r="IC32" s="5" t="s">
        <v>279</v>
      </c>
      <c r="ID32" s="10"/>
      <c r="IE32" s="10"/>
      <c r="IF32" s="10"/>
      <c r="IG32" s="10"/>
      <c r="IH32" s="12"/>
      <c r="II32" s="12" t="e">
        <f t="shared" si="20"/>
        <v>#DIV/0!</v>
      </c>
      <c r="IJ32" s="10"/>
      <c r="IK32" s="10"/>
      <c r="IL32" s="10"/>
      <c r="IM32" s="73" t="s">
        <v>563</v>
      </c>
      <c r="IN32" s="5" t="s">
        <v>279</v>
      </c>
      <c r="IO32" s="10"/>
      <c r="IP32" s="10"/>
      <c r="IQ32" s="10"/>
      <c r="IR32" s="10"/>
      <c r="IS32" s="12"/>
      <c r="IT32" s="12" t="e">
        <f t="shared" si="21"/>
        <v>#DIV/0!</v>
      </c>
      <c r="IU32" s="10"/>
      <c r="IV32" s="10"/>
    </row>
    <row r="33" spans="1:256" ht="27" customHeight="1" thickBot="1">
      <c r="A33" s="40">
        <v>1653</v>
      </c>
      <c r="B33" s="31">
        <v>500000</v>
      </c>
      <c r="C33" s="32" t="s">
        <v>148</v>
      </c>
      <c r="D33" s="85" t="s">
        <v>5</v>
      </c>
      <c r="E33" s="55" t="s">
        <v>153</v>
      </c>
      <c r="F33" s="5" t="s">
        <v>141</v>
      </c>
      <c r="G33" s="86"/>
      <c r="H33" s="86"/>
      <c r="I33" s="86"/>
      <c r="J33" s="86"/>
      <c r="K33" s="88"/>
      <c r="L33" s="88" t="e">
        <f t="shared" si="0"/>
        <v>#DIV/0!</v>
      </c>
      <c r="M33" s="86"/>
      <c r="N33" s="86"/>
      <c r="O33" s="86"/>
      <c r="P33" s="55" t="s">
        <v>153</v>
      </c>
      <c r="Q33" s="5" t="s">
        <v>141</v>
      </c>
      <c r="R33" s="86"/>
      <c r="S33" s="86"/>
      <c r="T33" s="86"/>
      <c r="U33" s="86"/>
      <c r="V33" s="88"/>
      <c r="W33" s="88" t="e">
        <f t="shared" si="1"/>
        <v>#DIV/0!</v>
      </c>
      <c r="X33" s="86"/>
      <c r="Y33" s="86"/>
      <c r="Z33" s="86"/>
      <c r="AA33" s="55" t="s">
        <v>153</v>
      </c>
      <c r="AB33" s="5" t="s">
        <v>141</v>
      </c>
      <c r="AC33" s="86"/>
      <c r="AD33" s="86"/>
      <c r="AE33" s="86"/>
      <c r="AF33" s="86"/>
      <c r="AG33" s="88"/>
      <c r="AH33" s="88" t="e">
        <f t="shared" si="2"/>
        <v>#DIV/0!</v>
      </c>
      <c r="AI33" s="86"/>
      <c r="AJ33" s="86"/>
      <c r="AK33" s="86"/>
      <c r="AL33" s="57" t="s">
        <v>160</v>
      </c>
      <c r="AM33" s="5" t="s">
        <v>141</v>
      </c>
      <c r="AN33" s="86" t="s">
        <v>203</v>
      </c>
      <c r="AO33" s="93" t="s">
        <v>205</v>
      </c>
      <c r="AP33" s="86" t="s">
        <v>194</v>
      </c>
      <c r="AQ33" s="86">
        <v>100</v>
      </c>
      <c r="AR33" s="88">
        <v>10.05</v>
      </c>
      <c r="AS33" s="88">
        <f t="shared" si="3"/>
        <v>0.1005</v>
      </c>
      <c r="AT33" s="97">
        <v>50250</v>
      </c>
      <c r="AU33" s="91" t="s">
        <v>156</v>
      </c>
      <c r="AV33" s="86" t="s">
        <v>175</v>
      </c>
      <c r="AW33" s="4" t="s">
        <v>278</v>
      </c>
      <c r="AX33" s="5" t="s">
        <v>279</v>
      </c>
      <c r="AY33" s="86" t="s">
        <v>204</v>
      </c>
      <c r="AZ33" s="86">
        <v>86268</v>
      </c>
      <c r="BA33" s="86" t="s">
        <v>194</v>
      </c>
      <c r="BB33" s="86">
        <v>1</v>
      </c>
      <c r="BC33" s="88">
        <v>9.65</v>
      </c>
      <c r="BD33" s="88">
        <f t="shared" si="4"/>
        <v>9.65</v>
      </c>
      <c r="BE33" s="97">
        <v>48250</v>
      </c>
      <c r="BF33" s="86"/>
      <c r="BG33" s="86" t="s">
        <v>175</v>
      </c>
      <c r="BH33" s="63" t="s">
        <v>283</v>
      </c>
      <c r="BI33" s="5" t="s">
        <v>279</v>
      </c>
      <c r="BJ33" s="86"/>
      <c r="BK33" s="86"/>
      <c r="BL33" s="86"/>
      <c r="BM33" s="86"/>
      <c r="BN33" s="88"/>
      <c r="BO33" s="88" t="e">
        <f t="shared" si="5"/>
        <v>#DIV/0!</v>
      </c>
      <c r="BP33" s="86"/>
      <c r="BQ33" s="86"/>
      <c r="BR33" s="86"/>
      <c r="BS33" s="63" t="s">
        <v>290</v>
      </c>
      <c r="BT33" s="5" t="s">
        <v>291</v>
      </c>
      <c r="BU33" s="86" t="s">
        <v>309</v>
      </c>
      <c r="BV33" s="93" t="s">
        <v>316</v>
      </c>
      <c r="BW33" s="86" t="s">
        <v>194</v>
      </c>
      <c r="BX33" s="86">
        <v>1</v>
      </c>
      <c r="BY33" s="95">
        <v>9.2</v>
      </c>
      <c r="BZ33" s="95">
        <f t="shared" si="6"/>
        <v>9.2</v>
      </c>
      <c r="CA33" s="97">
        <v>46000</v>
      </c>
      <c r="CB33" s="86"/>
      <c r="CC33" s="86"/>
      <c r="CD33" s="63" t="s">
        <v>329</v>
      </c>
      <c r="CE33" s="5" t="s">
        <v>328</v>
      </c>
      <c r="CF33" s="86" t="s">
        <v>203</v>
      </c>
      <c r="CG33" s="93" t="s">
        <v>375</v>
      </c>
      <c r="CH33" s="86" t="s">
        <v>194</v>
      </c>
      <c r="CI33" s="86">
        <v>100</v>
      </c>
      <c r="CJ33" s="88">
        <v>10.05</v>
      </c>
      <c r="CK33" s="88">
        <f t="shared" si="7"/>
        <v>0.1005</v>
      </c>
      <c r="CL33" s="97">
        <v>50250</v>
      </c>
      <c r="CM33" s="91" t="s">
        <v>156</v>
      </c>
      <c r="CN33" s="92" t="s">
        <v>374</v>
      </c>
      <c r="CO33" s="65" t="s">
        <v>435</v>
      </c>
      <c r="CP33" s="5" t="s">
        <v>436</v>
      </c>
      <c r="CQ33" s="86"/>
      <c r="CR33" s="86"/>
      <c r="CS33" s="86"/>
      <c r="CT33" s="86"/>
      <c r="CU33" s="88"/>
      <c r="CV33" s="88" t="e">
        <f t="shared" si="8"/>
        <v>#DIV/0!</v>
      </c>
      <c r="CW33" s="86"/>
      <c r="CX33" s="86"/>
      <c r="CY33" s="86"/>
      <c r="CZ33" s="66" t="s">
        <v>441</v>
      </c>
      <c r="DA33" s="5" t="s">
        <v>442</v>
      </c>
      <c r="DB33" s="86"/>
      <c r="DC33" s="86"/>
      <c r="DD33" s="86"/>
      <c r="DE33" s="86"/>
      <c r="DF33" s="88"/>
      <c r="DG33" s="88" t="e">
        <f t="shared" si="9"/>
        <v>#DIV/0!</v>
      </c>
      <c r="DH33" s="86"/>
      <c r="DI33" s="86"/>
      <c r="DJ33" s="86"/>
      <c r="DK33" s="66" t="s">
        <v>444</v>
      </c>
      <c r="DL33" s="5" t="s">
        <v>279</v>
      </c>
      <c r="DM33" s="86" t="s">
        <v>468</v>
      </c>
      <c r="DN33" s="86">
        <v>76091</v>
      </c>
      <c r="DO33" s="86" t="s">
        <v>194</v>
      </c>
      <c r="DP33" s="86">
        <v>1</v>
      </c>
      <c r="DQ33" s="88">
        <v>8.79</v>
      </c>
      <c r="DR33" s="88">
        <f t="shared" si="10"/>
        <v>8.79</v>
      </c>
      <c r="DS33" s="97">
        <v>43950</v>
      </c>
      <c r="DT33" s="86"/>
      <c r="DU33" s="92" t="s">
        <v>465</v>
      </c>
      <c r="DV33" s="65" t="s">
        <v>511</v>
      </c>
      <c r="DW33" s="5" t="s">
        <v>512</v>
      </c>
      <c r="DX33" s="86"/>
      <c r="DY33" s="86"/>
      <c r="DZ33" s="86"/>
      <c r="EA33" s="86"/>
      <c r="EB33" s="88"/>
      <c r="EC33" s="88" t="e">
        <f t="shared" si="11"/>
        <v>#DIV/0!</v>
      </c>
      <c r="ED33" s="86"/>
      <c r="EE33" s="86"/>
      <c r="EF33" s="86"/>
      <c r="EG33" s="65" t="s">
        <v>519</v>
      </c>
      <c r="EH33" s="5" t="s">
        <v>141</v>
      </c>
      <c r="EI33" s="86"/>
      <c r="EJ33" s="86"/>
      <c r="EK33" s="86"/>
      <c r="EL33" s="86"/>
      <c r="EM33" s="88"/>
      <c r="EN33" s="88" t="e">
        <f t="shared" si="22"/>
        <v>#DIV/0!</v>
      </c>
      <c r="EO33" s="86"/>
      <c r="EP33" s="86"/>
      <c r="EQ33" s="86"/>
      <c r="ER33" s="65" t="s">
        <v>522</v>
      </c>
      <c r="ES33" s="5" t="s">
        <v>141</v>
      </c>
      <c r="ET33" s="86"/>
      <c r="EU33" s="86"/>
      <c r="EV33" s="86"/>
      <c r="EW33" s="86"/>
      <c r="EX33" s="88"/>
      <c r="EY33" s="88" t="e">
        <f t="shared" si="12"/>
        <v>#DIV/0!</v>
      </c>
      <c r="EZ33" s="86"/>
      <c r="FA33" s="86"/>
      <c r="FB33" s="86"/>
      <c r="FC33" s="65" t="s">
        <v>525</v>
      </c>
      <c r="FD33" s="5" t="s">
        <v>526</v>
      </c>
      <c r="FE33" s="86"/>
      <c r="FF33" s="86"/>
      <c r="FG33" s="86"/>
      <c r="FH33" s="86"/>
      <c r="FI33" s="88"/>
      <c r="FJ33" s="88" t="e">
        <f t="shared" si="13"/>
        <v>#DIV/0!</v>
      </c>
      <c r="FK33" s="86"/>
      <c r="FL33" s="86"/>
      <c r="FM33" s="86"/>
      <c r="FN33" s="65" t="s">
        <v>530</v>
      </c>
      <c r="FO33" s="5" t="s">
        <v>531</v>
      </c>
      <c r="FP33" s="86"/>
      <c r="FQ33" s="86"/>
      <c r="FR33" s="86"/>
      <c r="FS33" s="86"/>
      <c r="FT33" s="88"/>
      <c r="FU33" s="88" t="e">
        <f t="shared" si="14"/>
        <v>#DIV/0!</v>
      </c>
      <c r="FV33" s="86"/>
      <c r="FW33" s="86"/>
      <c r="FX33" s="86"/>
      <c r="FY33" s="65" t="s">
        <v>537</v>
      </c>
      <c r="FZ33" s="5" t="s">
        <v>538</v>
      </c>
      <c r="GA33" s="86"/>
      <c r="GB33" s="86"/>
      <c r="GC33" s="86"/>
      <c r="GD33" s="86"/>
      <c r="GE33" s="88"/>
      <c r="GF33" s="88" t="e">
        <f t="shared" si="15"/>
        <v>#DIV/0!</v>
      </c>
      <c r="GG33" s="86"/>
      <c r="GH33" s="86"/>
      <c r="GI33" s="86"/>
      <c r="GJ33" s="65" t="s">
        <v>539</v>
      </c>
      <c r="GK33" s="5" t="s">
        <v>279</v>
      </c>
      <c r="GL33" s="86"/>
      <c r="GM33" s="86"/>
      <c r="GN33" s="86"/>
      <c r="GO33" s="86"/>
      <c r="GP33" s="88"/>
      <c r="GQ33" s="88" t="e">
        <f t="shared" si="16"/>
        <v>#DIV/0!</v>
      </c>
      <c r="GR33" s="86"/>
      <c r="GS33" s="86"/>
      <c r="GT33" s="86"/>
      <c r="GU33" s="65" t="s">
        <v>544</v>
      </c>
      <c r="GV33" s="5" t="s">
        <v>279</v>
      </c>
      <c r="GW33" s="86"/>
      <c r="GX33" s="86"/>
      <c r="GY33" s="86"/>
      <c r="GZ33" s="86"/>
      <c r="HA33" s="88"/>
      <c r="HB33" s="88" t="e">
        <f t="shared" si="17"/>
        <v>#DIV/0!</v>
      </c>
      <c r="HC33" s="86"/>
      <c r="HD33" s="86"/>
      <c r="HE33" s="86"/>
      <c r="HF33" s="73" t="s">
        <v>546</v>
      </c>
      <c r="HG33" s="5" t="s">
        <v>279</v>
      </c>
      <c r="HH33" s="86"/>
      <c r="HI33" s="86"/>
      <c r="HJ33" s="86"/>
      <c r="HK33" s="86"/>
      <c r="HL33" s="88"/>
      <c r="HM33" s="88" t="e">
        <f t="shared" si="18"/>
        <v>#DIV/0!</v>
      </c>
      <c r="HN33" s="86"/>
      <c r="HO33" s="86"/>
      <c r="HP33" s="86"/>
      <c r="HQ33" s="73" t="s">
        <v>546</v>
      </c>
      <c r="HR33" s="5" t="s">
        <v>279</v>
      </c>
      <c r="HS33" s="86"/>
      <c r="HT33" s="86"/>
      <c r="HU33" s="86"/>
      <c r="HV33" s="86"/>
      <c r="HW33" s="88"/>
      <c r="HX33" s="88" t="e">
        <f t="shared" si="19"/>
        <v>#DIV/0!</v>
      </c>
      <c r="HY33" s="86"/>
      <c r="HZ33" s="86"/>
      <c r="IA33" s="86"/>
      <c r="IB33" s="73" t="s">
        <v>559</v>
      </c>
      <c r="IC33" s="5" t="s">
        <v>279</v>
      </c>
      <c r="ID33" s="86"/>
      <c r="IE33" s="86"/>
      <c r="IF33" s="86"/>
      <c r="IG33" s="86"/>
      <c r="IH33" s="88"/>
      <c r="II33" s="88" t="e">
        <f t="shared" si="20"/>
        <v>#DIV/0!</v>
      </c>
      <c r="IJ33" s="86"/>
      <c r="IK33" s="86"/>
      <c r="IL33" s="86"/>
      <c r="IM33" s="73" t="s">
        <v>563</v>
      </c>
      <c r="IN33" s="5" t="s">
        <v>279</v>
      </c>
      <c r="IO33" s="86"/>
      <c r="IP33" s="86"/>
      <c r="IQ33" s="86"/>
      <c r="IR33" s="86"/>
      <c r="IS33" s="88"/>
      <c r="IT33" s="88" t="e">
        <f t="shared" si="21"/>
        <v>#DIV/0!</v>
      </c>
      <c r="IU33" s="86"/>
      <c r="IV33" s="86"/>
    </row>
    <row r="34" spans="1:256" ht="27" customHeight="1" thickBot="1">
      <c r="A34" s="30">
        <v>1654</v>
      </c>
      <c r="B34" s="33">
        <v>200000</v>
      </c>
      <c r="C34" s="34" t="s">
        <v>148</v>
      </c>
      <c r="D34" s="85" t="s">
        <v>6</v>
      </c>
      <c r="E34" s="55" t="s">
        <v>153</v>
      </c>
      <c r="F34" s="5" t="s">
        <v>141</v>
      </c>
      <c r="G34" s="86"/>
      <c r="H34" s="86"/>
      <c r="I34" s="86"/>
      <c r="J34" s="86"/>
      <c r="K34" s="88"/>
      <c r="L34" s="88" t="e">
        <f aca="true" t="shared" si="23" ref="L34:L65">SUM(K34/J34)</f>
        <v>#DIV/0!</v>
      </c>
      <c r="M34" s="86"/>
      <c r="N34" s="86"/>
      <c r="O34" s="86"/>
      <c r="P34" s="55" t="s">
        <v>153</v>
      </c>
      <c r="Q34" s="5" t="s">
        <v>141</v>
      </c>
      <c r="R34" s="86"/>
      <c r="S34" s="86"/>
      <c r="T34" s="86"/>
      <c r="U34" s="86"/>
      <c r="V34" s="88"/>
      <c r="W34" s="88" t="e">
        <f aca="true" t="shared" si="24" ref="W34:W65">SUM(V34/U34)</f>
        <v>#DIV/0!</v>
      </c>
      <c r="X34" s="86"/>
      <c r="Y34" s="86"/>
      <c r="Z34" s="86"/>
      <c r="AA34" s="55" t="s">
        <v>153</v>
      </c>
      <c r="AB34" s="5" t="s">
        <v>141</v>
      </c>
      <c r="AC34" s="86"/>
      <c r="AD34" s="86"/>
      <c r="AE34" s="86"/>
      <c r="AF34" s="86"/>
      <c r="AG34" s="88"/>
      <c r="AH34" s="88" t="e">
        <f aca="true" t="shared" si="25" ref="AH34:AH65">SUM(AG34/AF34)</f>
        <v>#DIV/0!</v>
      </c>
      <c r="AI34" s="86"/>
      <c r="AJ34" s="86"/>
      <c r="AK34" s="86"/>
      <c r="AL34" s="57" t="s">
        <v>160</v>
      </c>
      <c r="AM34" s="5" t="s">
        <v>141</v>
      </c>
      <c r="AN34" s="86" t="s">
        <v>200</v>
      </c>
      <c r="AO34" s="93" t="s">
        <v>206</v>
      </c>
      <c r="AP34" s="86" t="s">
        <v>194</v>
      </c>
      <c r="AQ34" s="86">
        <v>100</v>
      </c>
      <c r="AR34" s="88">
        <v>4.52</v>
      </c>
      <c r="AS34" s="88">
        <f aca="true" t="shared" si="26" ref="AS34:AS57">SUM(AR34/AQ34)</f>
        <v>0.0452</v>
      </c>
      <c r="AT34" s="97">
        <v>9040</v>
      </c>
      <c r="AU34" s="91" t="s">
        <v>156</v>
      </c>
      <c r="AV34" s="86" t="s">
        <v>175</v>
      </c>
      <c r="AW34" s="4" t="s">
        <v>278</v>
      </c>
      <c r="AX34" s="5" t="s">
        <v>279</v>
      </c>
      <c r="AY34" s="86"/>
      <c r="AZ34" s="86"/>
      <c r="BA34" s="86"/>
      <c r="BB34" s="86"/>
      <c r="BC34" s="88"/>
      <c r="BD34" s="88" t="e">
        <f aca="true" t="shared" si="27" ref="BD34:BD65">SUM(BC34/BB34)</f>
        <v>#DIV/0!</v>
      </c>
      <c r="BE34" s="86"/>
      <c r="BF34" s="86"/>
      <c r="BG34" s="86"/>
      <c r="BH34" s="63" t="s">
        <v>283</v>
      </c>
      <c r="BI34" s="5" t="s">
        <v>279</v>
      </c>
      <c r="BJ34" s="86"/>
      <c r="BK34" s="86"/>
      <c r="BL34" s="86"/>
      <c r="BM34" s="86"/>
      <c r="BN34" s="88"/>
      <c r="BO34" s="88" t="e">
        <f aca="true" t="shared" si="28" ref="BO34:BO65">SUM(BN34/BM34)</f>
        <v>#DIV/0!</v>
      </c>
      <c r="BP34" s="86"/>
      <c r="BQ34" s="86"/>
      <c r="BR34" s="86"/>
      <c r="BS34" s="63" t="s">
        <v>290</v>
      </c>
      <c r="BT34" s="5" t="s">
        <v>291</v>
      </c>
      <c r="BU34" s="86" t="s">
        <v>309</v>
      </c>
      <c r="BV34" s="93" t="s">
        <v>317</v>
      </c>
      <c r="BW34" s="86" t="s">
        <v>194</v>
      </c>
      <c r="BX34" s="86">
        <v>100</v>
      </c>
      <c r="BY34" s="95">
        <v>6.7</v>
      </c>
      <c r="BZ34" s="95">
        <f aca="true" t="shared" si="29" ref="BZ34:BZ65">SUM(BY34/BX34)</f>
        <v>0.067</v>
      </c>
      <c r="CA34" s="97">
        <v>13400</v>
      </c>
      <c r="CB34" s="86"/>
      <c r="CC34" s="86"/>
      <c r="CD34" s="63" t="s">
        <v>329</v>
      </c>
      <c r="CE34" s="5" t="s">
        <v>328</v>
      </c>
      <c r="CF34" s="86" t="s">
        <v>377</v>
      </c>
      <c r="CG34" s="93" t="s">
        <v>378</v>
      </c>
      <c r="CH34" s="86" t="s">
        <v>194</v>
      </c>
      <c r="CI34" s="86">
        <v>100</v>
      </c>
      <c r="CJ34" s="88">
        <v>5.42</v>
      </c>
      <c r="CK34" s="88">
        <f aca="true" t="shared" si="30" ref="CK34:CK59">SUM(CJ34/CI34)</f>
        <v>0.0542</v>
      </c>
      <c r="CL34" s="97">
        <v>10840</v>
      </c>
      <c r="CM34" s="91" t="s">
        <v>156</v>
      </c>
      <c r="CN34" s="92" t="s">
        <v>376</v>
      </c>
      <c r="CO34" s="65" t="s">
        <v>435</v>
      </c>
      <c r="CP34" s="5" t="s">
        <v>436</v>
      </c>
      <c r="CQ34" s="86"/>
      <c r="CR34" s="86"/>
      <c r="CS34" s="86"/>
      <c r="CT34" s="86"/>
      <c r="CU34" s="88"/>
      <c r="CV34" s="88" t="e">
        <f aca="true" t="shared" si="31" ref="CV34:CV65">SUM(CU34/CT34)</f>
        <v>#DIV/0!</v>
      </c>
      <c r="CW34" s="86"/>
      <c r="CX34" s="86"/>
      <c r="CY34" s="86"/>
      <c r="CZ34" s="66" t="s">
        <v>441</v>
      </c>
      <c r="DA34" s="5" t="s">
        <v>442</v>
      </c>
      <c r="DB34" s="86"/>
      <c r="DC34" s="86"/>
      <c r="DD34" s="86"/>
      <c r="DE34" s="86"/>
      <c r="DF34" s="88"/>
      <c r="DG34" s="88" t="e">
        <f aca="true" t="shared" si="32" ref="DG34:DG65">SUM(DF34/DE34)</f>
        <v>#DIV/0!</v>
      </c>
      <c r="DH34" s="86"/>
      <c r="DI34" s="86"/>
      <c r="DJ34" s="86"/>
      <c r="DK34" s="66" t="s">
        <v>444</v>
      </c>
      <c r="DL34" s="5" t="s">
        <v>279</v>
      </c>
      <c r="DM34" s="86" t="s">
        <v>200</v>
      </c>
      <c r="DN34" s="86">
        <v>70809</v>
      </c>
      <c r="DO34" s="86" t="s">
        <v>194</v>
      </c>
      <c r="DP34" s="86">
        <v>100</v>
      </c>
      <c r="DQ34" s="88">
        <v>8.79</v>
      </c>
      <c r="DR34" s="88">
        <f aca="true" t="shared" si="33" ref="DR34:DR65">SUM(DQ34/DP34)</f>
        <v>0.08789999999999999</v>
      </c>
      <c r="DS34" s="97">
        <v>17580</v>
      </c>
      <c r="DT34" s="86"/>
      <c r="DU34" s="92" t="s">
        <v>465</v>
      </c>
      <c r="DV34" s="65" t="s">
        <v>511</v>
      </c>
      <c r="DW34" s="5" t="s">
        <v>512</v>
      </c>
      <c r="DX34" s="86"/>
      <c r="DY34" s="86"/>
      <c r="DZ34" s="86"/>
      <c r="EA34" s="86"/>
      <c r="EB34" s="88"/>
      <c r="EC34" s="88" t="e">
        <f aca="true" t="shared" si="34" ref="EC34:EC65">SUM(EB34/EA34)</f>
        <v>#DIV/0!</v>
      </c>
      <c r="ED34" s="86"/>
      <c r="EE34" s="86"/>
      <c r="EF34" s="86"/>
      <c r="EG34" s="65" t="s">
        <v>519</v>
      </c>
      <c r="EH34" s="5" t="s">
        <v>141</v>
      </c>
      <c r="EI34" s="86"/>
      <c r="EJ34" s="86"/>
      <c r="EK34" s="86"/>
      <c r="EL34" s="86"/>
      <c r="EM34" s="88"/>
      <c r="EN34" s="88" t="e">
        <f t="shared" si="22"/>
        <v>#DIV/0!</v>
      </c>
      <c r="EO34" s="86"/>
      <c r="EP34" s="86"/>
      <c r="EQ34" s="86"/>
      <c r="ER34" s="65" t="s">
        <v>522</v>
      </c>
      <c r="ES34" s="5" t="s">
        <v>141</v>
      </c>
      <c r="ET34" s="86"/>
      <c r="EU34" s="86"/>
      <c r="EV34" s="86"/>
      <c r="EW34" s="86"/>
      <c r="EX34" s="88"/>
      <c r="EY34" s="88" t="e">
        <f aca="true" t="shared" si="35" ref="EY34:EY65">SUM(EX34/EW34)</f>
        <v>#DIV/0!</v>
      </c>
      <c r="EZ34" s="86"/>
      <c r="FA34" s="86"/>
      <c r="FB34" s="86"/>
      <c r="FC34" s="65" t="s">
        <v>525</v>
      </c>
      <c r="FD34" s="5" t="s">
        <v>526</v>
      </c>
      <c r="FE34" s="86"/>
      <c r="FF34" s="86"/>
      <c r="FG34" s="86"/>
      <c r="FH34" s="86"/>
      <c r="FI34" s="88"/>
      <c r="FJ34" s="88" t="e">
        <f aca="true" t="shared" si="36" ref="FJ34:FJ65">SUM(FI34/FH34)</f>
        <v>#DIV/0!</v>
      </c>
      <c r="FK34" s="86"/>
      <c r="FL34" s="86"/>
      <c r="FM34" s="86"/>
      <c r="FN34" s="65" t="s">
        <v>530</v>
      </c>
      <c r="FO34" s="5" t="s">
        <v>531</v>
      </c>
      <c r="FP34" s="86"/>
      <c r="FQ34" s="86"/>
      <c r="FR34" s="86"/>
      <c r="FS34" s="86"/>
      <c r="FT34" s="88"/>
      <c r="FU34" s="88" t="e">
        <f aca="true" t="shared" si="37" ref="FU34:FU65">SUM(FT34/FS34)</f>
        <v>#DIV/0!</v>
      </c>
      <c r="FV34" s="86"/>
      <c r="FW34" s="86"/>
      <c r="FX34" s="86"/>
      <c r="FY34" s="65" t="s">
        <v>537</v>
      </c>
      <c r="FZ34" s="5" t="s">
        <v>538</v>
      </c>
      <c r="GA34" s="86"/>
      <c r="GB34" s="86"/>
      <c r="GC34" s="86"/>
      <c r="GD34" s="86"/>
      <c r="GE34" s="88"/>
      <c r="GF34" s="88" t="e">
        <f aca="true" t="shared" si="38" ref="GF34:GF65">SUM(GE34/GD34)</f>
        <v>#DIV/0!</v>
      </c>
      <c r="GG34" s="86"/>
      <c r="GH34" s="86"/>
      <c r="GI34" s="86"/>
      <c r="GJ34" s="65" t="s">
        <v>539</v>
      </c>
      <c r="GK34" s="5" t="s">
        <v>279</v>
      </c>
      <c r="GL34" s="86"/>
      <c r="GM34" s="86"/>
      <c r="GN34" s="86"/>
      <c r="GO34" s="86"/>
      <c r="GP34" s="88"/>
      <c r="GQ34" s="88" t="e">
        <f aca="true" t="shared" si="39" ref="GQ34:GQ65">SUM(GP34/GO34)</f>
        <v>#DIV/0!</v>
      </c>
      <c r="GR34" s="86"/>
      <c r="GS34" s="86"/>
      <c r="GT34" s="86"/>
      <c r="GU34" s="65" t="s">
        <v>544</v>
      </c>
      <c r="GV34" s="5" t="s">
        <v>279</v>
      </c>
      <c r="GW34" s="86"/>
      <c r="GX34" s="86"/>
      <c r="GY34" s="86"/>
      <c r="GZ34" s="86"/>
      <c r="HA34" s="88"/>
      <c r="HB34" s="88" t="e">
        <f aca="true" t="shared" si="40" ref="HB34:HB65">SUM(HA34/GZ34)</f>
        <v>#DIV/0!</v>
      </c>
      <c r="HC34" s="86"/>
      <c r="HD34" s="86"/>
      <c r="HE34" s="86"/>
      <c r="HF34" s="73" t="s">
        <v>546</v>
      </c>
      <c r="HG34" s="5" t="s">
        <v>279</v>
      </c>
      <c r="HH34" s="86"/>
      <c r="HI34" s="86"/>
      <c r="HJ34" s="86"/>
      <c r="HK34" s="86"/>
      <c r="HL34" s="88"/>
      <c r="HM34" s="88" t="e">
        <f aca="true" t="shared" si="41" ref="HM34:HM65">SUM(HL34/HK34)</f>
        <v>#DIV/0!</v>
      </c>
      <c r="HN34" s="86"/>
      <c r="HO34" s="86"/>
      <c r="HP34" s="86"/>
      <c r="HQ34" s="73" t="s">
        <v>546</v>
      </c>
      <c r="HR34" s="5" t="s">
        <v>279</v>
      </c>
      <c r="HS34" s="86"/>
      <c r="HT34" s="86"/>
      <c r="HU34" s="86"/>
      <c r="HV34" s="86"/>
      <c r="HW34" s="88"/>
      <c r="HX34" s="88" t="e">
        <f aca="true" t="shared" si="42" ref="HX34:HX65">SUM(HW34/HV34)</f>
        <v>#DIV/0!</v>
      </c>
      <c r="HY34" s="86"/>
      <c r="HZ34" s="86"/>
      <c r="IA34" s="86"/>
      <c r="IB34" s="73" t="s">
        <v>559</v>
      </c>
      <c r="IC34" s="5" t="s">
        <v>279</v>
      </c>
      <c r="ID34" s="86"/>
      <c r="IE34" s="86"/>
      <c r="IF34" s="86"/>
      <c r="IG34" s="86"/>
      <c r="IH34" s="88"/>
      <c r="II34" s="88" t="e">
        <f aca="true" t="shared" si="43" ref="II34:II65">SUM(IH34/IG34)</f>
        <v>#DIV/0!</v>
      </c>
      <c r="IJ34" s="86"/>
      <c r="IK34" s="86"/>
      <c r="IL34" s="86"/>
      <c r="IM34" s="73" t="s">
        <v>563</v>
      </c>
      <c r="IN34" s="5" t="s">
        <v>279</v>
      </c>
      <c r="IO34" s="86"/>
      <c r="IP34" s="86"/>
      <c r="IQ34" s="86"/>
      <c r="IR34" s="86"/>
      <c r="IS34" s="88"/>
      <c r="IT34" s="88" t="e">
        <f aca="true" t="shared" si="44" ref="IT34:IT65">SUM(IS34/IR34)</f>
        <v>#DIV/0!</v>
      </c>
      <c r="IU34" s="86"/>
      <c r="IV34" s="86"/>
    </row>
    <row r="35" spans="1:256" ht="27" customHeight="1" thickBot="1">
      <c r="A35" s="44">
        <v>1655</v>
      </c>
      <c r="B35" s="45">
        <v>7000</v>
      </c>
      <c r="C35" s="46" t="s">
        <v>149</v>
      </c>
      <c r="D35" s="84" t="s">
        <v>11</v>
      </c>
      <c r="E35" s="55" t="s">
        <v>153</v>
      </c>
      <c r="F35" s="5" t="s">
        <v>141</v>
      </c>
      <c r="G35" s="86"/>
      <c r="H35" s="86"/>
      <c r="I35" s="86"/>
      <c r="J35" s="86"/>
      <c r="K35" s="88"/>
      <c r="L35" s="88" t="e">
        <f t="shared" si="23"/>
        <v>#DIV/0!</v>
      </c>
      <c r="M35" s="86"/>
      <c r="N35" s="86"/>
      <c r="O35" s="86"/>
      <c r="P35" s="55" t="s">
        <v>153</v>
      </c>
      <c r="Q35" s="5" t="s">
        <v>141</v>
      </c>
      <c r="R35" s="86"/>
      <c r="S35" s="86"/>
      <c r="T35" s="86"/>
      <c r="U35" s="86"/>
      <c r="V35" s="88"/>
      <c r="W35" s="88" t="e">
        <f t="shared" si="24"/>
        <v>#DIV/0!</v>
      </c>
      <c r="X35" s="86"/>
      <c r="Y35" s="86"/>
      <c r="Z35" s="86"/>
      <c r="AA35" s="55" t="s">
        <v>153</v>
      </c>
      <c r="AB35" s="5" t="s">
        <v>141</v>
      </c>
      <c r="AC35" s="86"/>
      <c r="AD35" s="86"/>
      <c r="AE35" s="86"/>
      <c r="AF35" s="86"/>
      <c r="AG35" s="88"/>
      <c r="AH35" s="88" t="e">
        <f t="shared" si="25"/>
        <v>#DIV/0!</v>
      </c>
      <c r="AI35" s="86"/>
      <c r="AJ35" s="86"/>
      <c r="AK35" s="86"/>
      <c r="AL35" s="57" t="s">
        <v>160</v>
      </c>
      <c r="AM35" s="5" t="s">
        <v>141</v>
      </c>
      <c r="AN35" s="86"/>
      <c r="AO35" s="86"/>
      <c r="AP35" s="86"/>
      <c r="AQ35" s="86"/>
      <c r="AR35" s="88"/>
      <c r="AS35" s="88" t="e">
        <f t="shared" si="26"/>
        <v>#DIV/0!</v>
      </c>
      <c r="AT35" s="86"/>
      <c r="AU35" s="86"/>
      <c r="AV35" s="86"/>
      <c r="AW35" s="4" t="s">
        <v>278</v>
      </c>
      <c r="AX35" s="5" t="s">
        <v>279</v>
      </c>
      <c r="AY35" s="86"/>
      <c r="AZ35" s="86"/>
      <c r="BA35" s="86"/>
      <c r="BB35" s="86"/>
      <c r="BC35" s="88"/>
      <c r="BD35" s="88" t="e">
        <f t="shared" si="27"/>
        <v>#DIV/0!</v>
      </c>
      <c r="BE35" s="86"/>
      <c r="BF35" s="86"/>
      <c r="BG35" s="86"/>
      <c r="BH35" s="63" t="s">
        <v>283</v>
      </c>
      <c r="BI35" s="5" t="s">
        <v>279</v>
      </c>
      <c r="BJ35" s="86"/>
      <c r="BK35" s="86"/>
      <c r="BL35" s="86"/>
      <c r="BM35" s="86"/>
      <c r="BN35" s="88"/>
      <c r="BO35" s="88" t="e">
        <f t="shared" si="28"/>
        <v>#DIV/0!</v>
      </c>
      <c r="BP35" s="86"/>
      <c r="BQ35" s="86"/>
      <c r="BR35" s="86"/>
      <c r="BS35" s="63" t="s">
        <v>290</v>
      </c>
      <c r="BT35" s="5" t="s">
        <v>291</v>
      </c>
      <c r="BU35" s="86"/>
      <c r="BV35" s="86"/>
      <c r="BW35" s="86"/>
      <c r="BX35" s="86"/>
      <c r="BY35" s="88"/>
      <c r="BZ35" s="88" t="e">
        <f t="shared" si="29"/>
        <v>#DIV/0!</v>
      </c>
      <c r="CA35" s="86"/>
      <c r="CB35" s="86"/>
      <c r="CC35" s="86"/>
      <c r="CD35" s="63" t="s">
        <v>329</v>
      </c>
      <c r="CE35" s="5" t="s">
        <v>328</v>
      </c>
      <c r="CF35" s="86"/>
      <c r="CG35" s="86"/>
      <c r="CH35" s="86"/>
      <c r="CI35" s="86"/>
      <c r="CJ35" s="88"/>
      <c r="CK35" s="88" t="e">
        <f t="shared" si="30"/>
        <v>#DIV/0!</v>
      </c>
      <c r="CL35" s="86"/>
      <c r="CM35" s="86"/>
      <c r="CN35" s="86"/>
      <c r="CO35" s="65" t="s">
        <v>435</v>
      </c>
      <c r="CP35" s="5" t="s">
        <v>436</v>
      </c>
      <c r="CQ35" s="86"/>
      <c r="CR35" s="86"/>
      <c r="CS35" s="86"/>
      <c r="CT35" s="86"/>
      <c r="CU35" s="88"/>
      <c r="CV35" s="88" t="e">
        <f t="shared" si="31"/>
        <v>#DIV/0!</v>
      </c>
      <c r="CW35" s="86"/>
      <c r="CX35" s="86"/>
      <c r="CY35" s="86"/>
      <c r="CZ35" s="66" t="s">
        <v>441</v>
      </c>
      <c r="DA35" s="5" t="s">
        <v>442</v>
      </c>
      <c r="DB35" s="86"/>
      <c r="DC35" s="86"/>
      <c r="DD35" s="86"/>
      <c r="DE35" s="86"/>
      <c r="DF35" s="88"/>
      <c r="DG35" s="88" t="e">
        <f t="shared" si="32"/>
        <v>#DIV/0!</v>
      </c>
      <c r="DH35" s="86"/>
      <c r="DI35" s="86"/>
      <c r="DJ35" s="86"/>
      <c r="DK35" s="66" t="s">
        <v>444</v>
      </c>
      <c r="DL35" s="5" t="s">
        <v>279</v>
      </c>
      <c r="DM35" s="86"/>
      <c r="DN35" s="86"/>
      <c r="DO35" s="86"/>
      <c r="DP35" s="86"/>
      <c r="DQ35" s="88"/>
      <c r="DR35" s="88" t="e">
        <f t="shared" si="33"/>
        <v>#DIV/0!</v>
      </c>
      <c r="DS35" s="86"/>
      <c r="DT35" s="86"/>
      <c r="DU35" s="86"/>
      <c r="DV35" s="65" t="s">
        <v>511</v>
      </c>
      <c r="DW35" s="5" t="s">
        <v>512</v>
      </c>
      <c r="DX35" s="86"/>
      <c r="DY35" s="86"/>
      <c r="DZ35" s="86"/>
      <c r="EA35" s="86"/>
      <c r="EB35" s="88"/>
      <c r="EC35" s="88" t="e">
        <f t="shared" si="34"/>
        <v>#DIV/0!</v>
      </c>
      <c r="ED35" s="86"/>
      <c r="EE35" s="86"/>
      <c r="EF35" s="86"/>
      <c r="EG35" s="65" t="s">
        <v>519</v>
      </c>
      <c r="EH35" s="5" t="s">
        <v>141</v>
      </c>
      <c r="EI35" s="86"/>
      <c r="EJ35" s="86"/>
      <c r="EK35" s="86"/>
      <c r="EL35" s="86"/>
      <c r="EM35" s="88"/>
      <c r="EN35" s="88" t="e">
        <f t="shared" si="22"/>
        <v>#DIV/0!</v>
      </c>
      <c r="EO35" s="86"/>
      <c r="EP35" s="86"/>
      <c r="EQ35" s="86"/>
      <c r="ER35" s="65" t="s">
        <v>522</v>
      </c>
      <c r="ES35" s="5" t="s">
        <v>141</v>
      </c>
      <c r="ET35" s="86"/>
      <c r="EU35" s="86"/>
      <c r="EV35" s="86"/>
      <c r="EW35" s="86"/>
      <c r="EX35" s="88"/>
      <c r="EY35" s="88" t="e">
        <f t="shared" si="35"/>
        <v>#DIV/0!</v>
      </c>
      <c r="EZ35" s="86"/>
      <c r="FA35" s="86"/>
      <c r="FB35" s="86"/>
      <c r="FC35" s="65" t="s">
        <v>525</v>
      </c>
      <c r="FD35" s="5" t="s">
        <v>526</v>
      </c>
      <c r="FE35" s="86"/>
      <c r="FF35" s="86"/>
      <c r="FG35" s="86"/>
      <c r="FH35" s="86"/>
      <c r="FI35" s="88"/>
      <c r="FJ35" s="88" t="e">
        <f t="shared" si="36"/>
        <v>#DIV/0!</v>
      </c>
      <c r="FK35" s="86"/>
      <c r="FL35" s="86"/>
      <c r="FM35" s="86"/>
      <c r="FN35" s="65" t="s">
        <v>530</v>
      </c>
      <c r="FO35" s="5" t="s">
        <v>531</v>
      </c>
      <c r="FP35" s="86"/>
      <c r="FQ35" s="86"/>
      <c r="FR35" s="86"/>
      <c r="FS35" s="86"/>
      <c r="FT35" s="88"/>
      <c r="FU35" s="88" t="e">
        <f t="shared" si="37"/>
        <v>#DIV/0!</v>
      </c>
      <c r="FV35" s="86"/>
      <c r="FW35" s="86"/>
      <c r="FX35" s="86"/>
      <c r="FY35" s="65" t="s">
        <v>537</v>
      </c>
      <c r="FZ35" s="5" t="s">
        <v>538</v>
      </c>
      <c r="GA35" s="86"/>
      <c r="GB35" s="86"/>
      <c r="GC35" s="86"/>
      <c r="GD35" s="86"/>
      <c r="GE35" s="88"/>
      <c r="GF35" s="88" t="e">
        <f t="shared" si="38"/>
        <v>#DIV/0!</v>
      </c>
      <c r="GG35" s="86"/>
      <c r="GH35" s="86"/>
      <c r="GI35" s="86"/>
      <c r="GJ35" s="65" t="s">
        <v>539</v>
      </c>
      <c r="GK35" s="5" t="s">
        <v>279</v>
      </c>
      <c r="GL35" s="86"/>
      <c r="GM35" s="86"/>
      <c r="GN35" s="86"/>
      <c r="GO35" s="86"/>
      <c r="GP35" s="88"/>
      <c r="GQ35" s="88" t="e">
        <f t="shared" si="39"/>
        <v>#DIV/0!</v>
      </c>
      <c r="GR35" s="86"/>
      <c r="GS35" s="86"/>
      <c r="GT35" s="86"/>
      <c r="GU35" s="65" t="s">
        <v>544</v>
      </c>
      <c r="GV35" s="5" t="s">
        <v>279</v>
      </c>
      <c r="GW35" s="86"/>
      <c r="GX35" s="86"/>
      <c r="GY35" s="86"/>
      <c r="GZ35" s="86"/>
      <c r="HA35" s="88"/>
      <c r="HB35" s="88" t="e">
        <f t="shared" si="40"/>
        <v>#DIV/0!</v>
      </c>
      <c r="HC35" s="86"/>
      <c r="HD35" s="86"/>
      <c r="HE35" s="86"/>
      <c r="HF35" s="73" t="s">
        <v>546</v>
      </c>
      <c r="HG35" s="5" t="s">
        <v>279</v>
      </c>
      <c r="HH35" s="86"/>
      <c r="HI35" s="86"/>
      <c r="HJ35" s="86"/>
      <c r="HK35" s="86"/>
      <c r="HL35" s="88"/>
      <c r="HM35" s="88" t="e">
        <f t="shared" si="41"/>
        <v>#DIV/0!</v>
      </c>
      <c r="HN35" s="86"/>
      <c r="HO35" s="86"/>
      <c r="HP35" s="86"/>
      <c r="HQ35" s="73" t="s">
        <v>546</v>
      </c>
      <c r="HR35" s="5" t="s">
        <v>279</v>
      </c>
      <c r="HS35" s="86"/>
      <c r="HT35" s="86"/>
      <c r="HU35" s="86"/>
      <c r="HV35" s="86"/>
      <c r="HW35" s="88"/>
      <c r="HX35" s="88" t="e">
        <f t="shared" si="42"/>
        <v>#DIV/0!</v>
      </c>
      <c r="HY35" s="86"/>
      <c r="HZ35" s="86"/>
      <c r="IA35" s="86"/>
      <c r="IB35" s="73" t="s">
        <v>559</v>
      </c>
      <c r="IC35" s="5" t="s">
        <v>279</v>
      </c>
      <c r="ID35" s="86"/>
      <c r="IE35" s="86"/>
      <c r="IF35" s="86"/>
      <c r="IG35" s="86"/>
      <c r="IH35" s="88"/>
      <c r="II35" s="88" t="e">
        <f t="shared" si="43"/>
        <v>#DIV/0!</v>
      </c>
      <c r="IJ35" s="86"/>
      <c r="IK35" s="86"/>
      <c r="IL35" s="86"/>
      <c r="IM35" s="73" t="s">
        <v>563</v>
      </c>
      <c r="IN35" s="5" t="s">
        <v>279</v>
      </c>
      <c r="IO35" s="86"/>
      <c r="IP35" s="86"/>
      <c r="IQ35" s="86"/>
      <c r="IR35" s="86"/>
      <c r="IS35" s="88"/>
      <c r="IT35" s="88" t="e">
        <f t="shared" si="44"/>
        <v>#DIV/0!</v>
      </c>
      <c r="IU35" s="86"/>
      <c r="IV35" s="86"/>
    </row>
    <row r="36" spans="1:256" ht="27" customHeight="1" thickBot="1">
      <c r="A36" s="49">
        <v>1656</v>
      </c>
      <c r="B36" s="50">
        <v>3000</v>
      </c>
      <c r="C36" s="51" t="s">
        <v>147</v>
      </c>
      <c r="D36" s="76" t="s">
        <v>13</v>
      </c>
      <c r="E36" s="55" t="s">
        <v>153</v>
      </c>
      <c r="F36" s="5" t="s">
        <v>141</v>
      </c>
      <c r="G36" s="86"/>
      <c r="H36" s="86"/>
      <c r="I36" s="86"/>
      <c r="J36" s="86"/>
      <c r="K36" s="88"/>
      <c r="L36" s="88" t="e">
        <f t="shared" si="23"/>
        <v>#DIV/0!</v>
      </c>
      <c r="M36" s="86"/>
      <c r="N36" s="86"/>
      <c r="O36" s="86"/>
      <c r="P36" s="55" t="s">
        <v>153</v>
      </c>
      <c r="Q36" s="5" t="s">
        <v>141</v>
      </c>
      <c r="R36" s="86"/>
      <c r="S36" s="86"/>
      <c r="T36" s="86"/>
      <c r="U36" s="86"/>
      <c r="V36" s="88"/>
      <c r="W36" s="88" t="e">
        <f t="shared" si="24"/>
        <v>#DIV/0!</v>
      </c>
      <c r="X36" s="86"/>
      <c r="Y36" s="86"/>
      <c r="Z36" s="86"/>
      <c r="AA36" s="55" t="s">
        <v>153</v>
      </c>
      <c r="AB36" s="5" t="s">
        <v>141</v>
      </c>
      <c r="AC36" s="86"/>
      <c r="AD36" s="86"/>
      <c r="AE36" s="86"/>
      <c r="AF36" s="86"/>
      <c r="AG36" s="88"/>
      <c r="AH36" s="88" t="e">
        <f t="shared" si="25"/>
        <v>#DIV/0!</v>
      </c>
      <c r="AI36" s="86"/>
      <c r="AJ36" s="86"/>
      <c r="AK36" s="86"/>
      <c r="AL36" s="57" t="s">
        <v>160</v>
      </c>
      <c r="AM36" s="5" t="s">
        <v>141</v>
      </c>
      <c r="AN36" s="86"/>
      <c r="AO36" s="86"/>
      <c r="AP36" s="86"/>
      <c r="AQ36" s="86"/>
      <c r="AR36" s="88"/>
      <c r="AS36" s="88" t="e">
        <f t="shared" si="26"/>
        <v>#DIV/0!</v>
      </c>
      <c r="AT36" s="86"/>
      <c r="AU36" s="86"/>
      <c r="AV36" s="86"/>
      <c r="AW36" s="4" t="s">
        <v>278</v>
      </c>
      <c r="AX36" s="5" t="s">
        <v>279</v>
      </c>
      <c r="AY36" s="86"/>
      <c r="AZ36" s="86"/>
      <c r="BA36" s="86"/>
      <c r="BB36" s="86"/>
      <c r="BC36" s="88"/>
      <c r="BD36" s="88" t="e">
        <f t="shared" si="27"/>
        <v>#DIV/0!</v>
      </c>
      <c r="BE36" s="86"/>
      <c r="BF36" s="86"/>
      <c r="BG36" s="86"/>
      <c r="BH36" s="63" t="s">
        <v>283</v>
      </c>
      <c r="BI36" s="5" t="s">
        <v>279</v>
      </c>
      <c r="BJ36" s="86"/>
      <c r="BK36" s="86"/>
      <c r="BL36" s="86"/>
      <c r="BM36" s="86"/>
      <c r="BN36" s="88"/>
      <c r="BO36" s="88" t="e">
        <f t="shared" si="28"/>
        <v>#DIV/0!</v>
      </c>
      <c r="BP36" s="86"/>
      <c r="BQ36" s="86"/>
      <c r="BR36" s="86"/>
      <c r="BS36" s="63" t="s">
        <v>290</v>
      </c>
      <c r="BT36" s="5" t="s">
        <v>291</v>
      </c>
      <c r="BU36" s="86"/>
      <c r="BV36" s="86"/>
      <c r="BW36" s="86"/>
      <c r="BX36" s="86"/>
      <c r="BY36" s="88"/>
      <c r="BZ36" s="88" t="e">
        <f t="shared" si="29"/>
        <v>#DIV/0!</v>
      </c>
      <c r="CA36" s="86"/>
      <c r="CB36" s="86"/>
      <c r="CC36" s="86"/>
      <c r="CD36" s="63" t="s">
        <v>329</v>
      </c>
      <c r="CE36" s="5" t="s">
        <v>328</v>
      </c>
      <c r="CF36" s="86" t="s">
        <v>386</v>
      </c>
      <c r="CG36" s="93" t="s">
        <v>336</v>
      </c>
      <c r="CH36" s="86" t="s">
        <v>387</v>
      </c>
      <c r="CI36" s="86">
        <v>640</v>
      </c>
      <c r="CJ36" s="95">
        <v>18.17</v>
      </c>
      <c r="CK36" s="95">
        <f t="shared" si="30"/>
        <v>0.028390625000000003</v>
      </c>
      <c r="CL36" s="97">
        <v>54510</v>
      </c>
      <c r="CM36" s="86"/>
      <c r="CN36" s="92" t="s">
        <v>385</v>
      </c>
      <c r="CO36" s="65" t="s">
        <v>435</v>
      </c>
      <c r="CP36" s="5" t="s">
        <v>436</v>
      </c>
      <c r="CQ36" s="86"/>
      <c r="CR36" s="86"/>
      <c r="CS36" s="86"/>
      <c r="CT36" s="86"/>
      <c r="CU36" s="88"/>
      <c r="CV36" s="88" t="e">
        <f t="shared" si="31"/>
        <v>#DIV/0!</v>
      </c>
      <c r="CW36" s="86"/>
      <c r="CX36" s="86"/>
      <c r="CY36" s="86"/>
      <c r="CZ36" s="66" t="s">
        <v>441</v>
      </c>
      <c r="DA36" s="5" t="s">
        <v>442</v>
      </c>
      <c r="DB36" s="86"/>
      <c r="DC36" s="86"/>
      <c r="DD36" s="86"/>
      <c r="DE36" s="86"/>
      <c r="DF36" s="88"/>
      <c r="DG36" s="88" t="e">
        <f t="shared" si="32"/>
        <v>#DIV/0!</v>
      </c>
      <c r="DH36" s="86"/>
      <c r="DI36" s="86"/>
      <c r="DJ36" s="86"/>
      <c r="DK36" s="66" t="s">
        <v>444</v>
      </c>
      <c r="DL36" s="5" t="s">
        <v>279</v>
      </c>
      <c r="DM36" s="86"/>
      <c r="DN36" s="86"/>
      <c r="DO36" s="86"/>
      <c r="DP36" s="86"/>
      <c r="DQ36" s="88"/>
      <c r="DR36" s="88" t="e">
        <f t="shared" si="33"/>
        <v>#DIV/0!</v>
      </c>
      <c r="DS36" s="86"/>
      <c r="DT36" s="86"/>
      <c r="DU36" s="86"/>
      <c r="DV36" s="65" t="s">
        <v>511</v>
      </c>
      <c r="DW36" s="5" t="s">
        <v>512</v>
      </c>
      <c r="DX36" s="86"/>
      <c r="DY36" s="86"/>
      <c r="DZ36" s="86"/>
      <c r="EA36" s="86"/>
      <c r="EB36" s="88"/>
      <c r="EC36" s="88" t="e">
        <f t="shared" si="34"/>
        <v>#DIV/0!</v>
      </c>
      <c r="ED36" s="86"/>
      <c r="EE36" s="86"/>
      <c r="EF36" s="86"/>
      <c r="EG36" s="65" t="s">
        <v>519</v>
      </c>
      <c r="EH36" s="5" t="s">
        <v>141</v>
      </c>
      <c r="EI36" s="86"/>
      <c r="EJ36" s="86"/>
      <c r="EK36" s="86"/>
      <c r="EL36" s="86"/>
      <c r="EM36" s="88"/>
      <c r="EN36" s="88" t="e">
        <f t="shared" si="22"/>
        <v>#DIV/0!</v>
      </c>
      <c r="EO36" s="86"/>
      <c r="EP36" s="86"/>
      <c r="EQ36" s="86"/>
      <c r="ER36" s="65" t="s">
        <v>522</v>
      </c>
      <c r="ES36" s="5" t="s">
        <v>141</v>
      </c>
      <c r="ET36" s="86"/>
      <c r="EU36" s="86"/>
      <c r="EV36" s="86"/>
      <c r="EW36" s="86"/>
      <c r="EX36" s="88"/>
      <c r="EY36" s="88" t="e">
        <f t="shared" si="35"/>
        <v>#DIV/0!</v>
      </c>
      <c r="EZ36" s="86"/>
      <c r="FA36" s="86"/>
      <c r="FB36" s="86"/>
      <c r="FC36" s="65" t="s">
        <v>525</v>
      </c>
      <c r="FD36" s="5" t="s">
        <v>526</v>
      </c>
      <c r="FE36" s="86" t="s">
        <v>528</v>
      </c>
      <c r="FF36" s="93" t="s">
        <v>529</v>
      </c>
      <c r="FG36" s="86" t="s">
        <v>387</v>
      </c>
      <c r="FH36" s="86">
        <v>640</v>
      </c>
      <c r="FI36" s="95">
        <v>17.48</v>
      </c>
      <c r="FJ36" s="88">
        <f t="shared" si="36"/>
        <v>0.0273125</v>
      </c>
      <c r="FK36" s="97">
        <v>52440</v>
      </c>
      <c r="FL36" s="91" t="s">
        <v>156</v>
      </c>
      <c r="FM36" s="92" t="s">
        <v>527</v>
      </c>
      <c r="FN36" s="65" t="s">
        <v>530</v>
      </c>
      <c r="FO36" s="5" t="s">
        <v>531</v>
      </c>
      <c r="FP36" s="86"/>
      <c r="FQ36" s="86"/>
      <c r="FR36" s="86"/>
      <c r="FS36" s="86"/>
      <c r="FT36" s="88"/>
      <c r="FU36" s="88" t="e">
        <f t="shared" si="37"/>
        <v>#DIV/0!</v>
      </c>
      <c r="FV36" s="86"/>
      <c r="FW36" s="86"/>
      <c r="FX36" s="86"/>
      <c r="FY36" s="65" t="s">
        <v>537</v>
      </c>
      <c r="FZ36" s="5" t="s">
        <v>538</v>
      </c>
      <c r="GA36" s="86"/>
      <c r="GB36" s="86"/>
      <c r="GC36" s="86"/>
      <c r="GD36" s="86"/>
      <c r="GE36" s="88"/>
      <c r="GF36" s="88" t="e">
        <f t="shared" si="38"/>
        <v>#DIV/0!</v>
      </c>
      <c r="GG36" s="86"/>
      <c r="GH36" s="86"/>
      <c r="GI36" s="86"/>
      <c r="GJ36" s="65" t="s">
        <v>539</v>
      </c>
      <c r="GK36" s="5" t="s">
        <v>279</v>
      </c>
      <c r="GL36" s="86"/>
      <c r="GM36" s="86"/>
      <c r="GN36" s="86"/>
      <c r="GO36" s="86"/>
      <c r="GP36" s="88"/>
      <c r="GQ36" s="88" t="e">
        <f t="shared" si="39"/>
        <v>#DIV/0!</v>
      </c>
      <c r="GR36" s="86"/>
      <c r="GS36" s="86"/>
      <c r="GT36" s="86"/>
      <c r="GU36" s="65" t="s">
        <v>544</v>
      </c>
      <c r="GV36" s="5" t="s">
        <v>279</v>
      </c>
      <c r="GW36" s="86"/>
      <c r="GX36" s="86"/>
      <c r="GY36" s="86"/>
      <c r="GZ36" s="86"/>
      <c r="HA36" s="88"/>
      <c r="HB36" s="88" t="e">
        <f t="shared" si="40"/>
        <v>#DIV/0!</v>
      </c>
      <c r="HC36" s="86"/>
      <c r="HD36" s="86"/>
      <c r="HE36" s="86"/>
      <c r="HF36" s="73" t="s">
        <v>546</v>
      </c>
      <c r="HG36" s="5" t="s">
        <v>279</v>
      </c>
      <c r="HH36" s="86"/>
      <c r="HI36" s="86"/>
      <c r="HJ36" s="86"/>
      <c r="HK36" s="86"/>
      <c r="HL36" s="88"/>
      <c r="HM36" s="88" t="e">
        <f t="shared" si="41"/>
        <v>#DIV/0!</v>
      </c>
      <c r="HN36" s="86"/>
      <c r="HO36" s="86"/>
      <c r="HP36" s="86"/>
      <c r="HQ36" s="73" t="s">
        <v>546</v>
      </c>
      <c r="HR36" s="5" t="s">
        <v>279</v>
      </c>
      <c r="HS36" s="86"/>
      <c r="HT36" s="86"/>
      <c r="HU36" s="86"/>
      <c r="HV36" s="86"/>
      <c r="HW36" s="88"/>
      <c r="HX36" s="88" t="e">
        <f t="shared" si="42"/>
        <v>#DIV/0!</v>
      </c>
      <c r="HY36" s="86"/>
      <c r="HZ36" s="86"/>
      <c r="IA36" s="86"/>
      <c r="IB36" s="73" t="s">
        <v>559</v>
      </c>
      <c r="IC36" s="5" t="s">
        <v>279</v>
      </c>
      <c r="ID36" s="86"/>
      <c r="IE36" s="86"/>
      <c r="IF36" s="86"/>
      <c r="IG36" s="86"/>
      <c r="IH36" s="88"/>
      <c r="II36" s="88" t="e">
        <f t="shared" si="43"/>
        <v>#DIV/0!</v>
      </c>
      <c r="IJ36" s="86"/>
      <c r="IK36" s="86"/>
      <c r="IL36" s="86"/>
      <c r="IM36" s="73" t="s">
        <v>563</v>
      </c>
      <c r="IN36" s="5" t="s">
        <v>279</v>
      </c>
      <c r="IO36" s="86"/>
      <c r="IP36" s="86"/>
      <c r="IQ36" s="86"/>
      <c r="IR36" s="86"/>
      <c r="IS36" s="88"/>
      <c r="IT36" s="88" t="e">
        <f t="shared" si="44"/>
        <v>#DIV/0!</v>
      </c>
      <c r="IU36" s="86"/>
      <c r="IV36" s="86"/>
    </row>
    <row r="37" spans="1:256" ht="27" customHeight="1" thickBot="1">
      <c r="A37" s="41">
        <v>1651</v>
      </c>
      <c r="B37" s="35">
        <v>162500</v>
      </c>
      <c r="C37" s="36" t="s">
        <v>148</v>
      </c>
      <c r="D37" s="85" t="s">
        <v>7</v>
      </c>
      <c r="E37" s="55" t="s">
        <v>153</v>
      </c>
      <c r="F37" s="5" t="s">
        <v>141</v>
      </c>
      <c r="G37" s="86"/>
      <c r="H37" s="86"/>
      <c r="I37" s="86"/>
      <c r="J37" s="86"/>
      <c r="K37" s="88"/>
      <c r="L37" s="88" t="e">
        <f t="shared" si="23"/>
        <v>#DIV/0!</v>
      </c>
      <c r="M37" s="86"/>
      <c r="N37" s="86"/>
      <c r="O37" s="86"/>
      <c r="P37" s="55" t="s">
        <v>153</v>
      </c>
      <c r="Q37" s="5" t="s">
        <v>141</v>
      </c>
      <c r="R37" s="86"/>
      <c r="S37" s="86"/>
      <c r="T37" s="86"/>
      <c r="U37" s="86"/>
      <c r="V37" s="88"/>
      <c r="W37" s="88" t="e">
        <f t="shared" si="24"/>
        <v>#DIV/0!</v>
      </c>
      <c r="X37" s="86"/>
      <c r="Y37" s="86"/>
      <c r="Z37" s="86"/>
      <c r="AA37" s="55" t="s">
        <v>153</v>
      </c>
      <c r="AB37" s="5" t="s">
        <v>141</v>
      </c>
      <c r="AC37" s="86"/>
      <c r="AD37" s="86"/>
      <c r="AE37" s="86"/>
      <c r="AF37" s="86"/>
      <c r="AG37" s="88"/>
      <c r="AH37" s="88" t="e">
        <f t="shared" si="25"/>
        <v>#DIV/0!</v>
      </c>
      <c r="AI37" s="86"/>
      <c r="AJ37" s="86"/>
      <c r="AK37" s="86"/>
      <c r="AL37" s="57" t="s">
        <v>160</v>
      </c>
      <c r="AM37" s="5" t="s">
        <v>141</v>
      </c>
      <c r="AN37" s="86" t="s">
        <v>163</v>
      </c>
      <c r="AO37" s="93" t="s">
        <v>207</v>
      </c>
      <c r="AP37" s="86" t="s">
        <v>208</v>
      </c>
      <c r="AQ37" s="86">
        <v>125</v>
      </c>
      <c r="AR37" s="88">
        <v>19.33</v>
      </c>
      <c r="AS37" s="88">
        <f t="shared" si="26"/>
        <v>0.15464</v>
      </c>
      <c r="AT37" s="97">
        <v>25129</v>
      </c>
      <c r="AU37" s="91" t="s">
        <v>156</v>
      </c>
      <c r="AV37" s="86" t="s">
        <v>175</v>
      </c>
      <c r="AW37" s="4" t="s">
        <v>278</v>
      </c>
      <c r="AX37" s="5" t="s">
        <v>279</v>
      </c>
      <c r="AY37" s="86"/>
      <c r="AZ37" s="86"/>
      <c r="BA37" s="86"/>
      <c r="BB37" s="86"/>
      <c r="BC37" s="88"/>
      <c r="BD37" s="88" t="e">
        <f t="shared" si="27"/>
        <v>#DIV/0!</v>
      </c>
      <c r="BE37" s="86"/>
      <c r="BF37" s="86"/>
      <c r="BG37" s="86"/>
      <c r="BH37" s="63" t="s">
        <v>283</v>
      </c>
      <c r="BI37" s="5" t="s">
        <v>279</v>
      </c>
      <c r="BJ37" s="86"/>
      <c r="BK37" s="86"/>
      <c r="BL37" s="86"/>
      <c r="BM37" s="86"/>
      <c r="BN37" s="88"/>
      <c r="BO37" s="88" t="e">
        <f t="shared" si="28"/>
        <v>#DIV/0!</v>
      </c>
      <c r="BP37" s="86"/>
      <c r="BQ37" s="86"/>
      <c r="BR37" s="86"/>
      <c r="BS37" s="63" t="s">
        <v>290</v>
      </c>
      <c r="BT37" s="5" t="s">
        <v>291</v>
      </c>
      <c r="BU37" s="86"/>
      <c r="BV37" s="86"/>
      <c r="BW37" s="86"/>
      <c r="BX37" s="86"/>
      <c r="BY37" s="88"/>
      <c r="BZ37" s="88" t="e">
        <f t="shared" si="29"/>
        <v>#DIV/0!</v>
      </c>
      <c r="CA37" s="86"/>
      <c r="CB37" s="86"/>
      <c r="CC37" s="86"/>
      <c r="CD37" s="63" t="s">
        <v>329</v>
      </c>
      <c r="CE37" s="5" t="s">
        <v>328</v>
      </c>
      <c r="CF37" s="86" t="s">
        <v>369</v>
      </c>
      <c r="CG37" s="93" t="s">
        <v>370</v>
      </c>
      <c r="CH37" s="86" t="s">
        <v>371</v>
      </c>
      <c r="CI37" s="86">
        <v>125</v>
      </c>
      <c r="CJ37" s="95">
        <v>19.94</v>
      </c>
      <c r="CK37" s="95">
        <f t="shared" si="30"/>
        <v>0.15952000000000002</v>
      </c>
      <c r="CL37" s="97">
        <v>25922</v>
      </c>
      <c r="CM37" s="91" t="s">
        <v>156</v>
      </c>
      <c r="CN37" s="92" t="s">
        <v>372</v>
      </c>
      <c r="CO37" s="65" t="s">
        <v>435</v>
      </c>
      <c r="CP37" s="5" t="s">
        <v>436</v>
      </c>
      <c r="CQ37" s="86"/>
      <c r="CR37" s="86"/>
      <c r="CS37" s="86"/>
      <c r="CT37" s="86"/>
      <c r="CU37" s="88"/>
      <c r="CV37" s="88" t="e">
        <f t="shared" si="31"/>
        <v>#DIV/0!</v>
      </c>
      <c r="CW37" s="86"/>
      <c r="CX37" s="86"/>
      <c r="CY37" s="86"/>
      <c r="CZ37" s="66" t="s">
        <v>441</v>
      </c>
      <c r="DA37" s="5" t="s">
        <v>442</v>
      </c>
      <c r="DB37" s="86"/>
      <c r="DC37" s="86"/>
      <c r="DD37" s="86"/>
      <c r="DE37" s="86"/>
      <c r="DF37" s="88"/>
      <c r="DG37" s="88" t="e">
        <f t="shared" si="32"/>
        <v>#DIV/0!</v>
      </c>
      <c r="DH37" s="86"/>
      <c r="DI37" s="86"/>
      <c r="DJ37" s="86"/>
      <c r="DK37" s="66" t="s">
        <v>444</v>
      </c>
      <c r="DL37" s="5" t="s">
        <v>279</v>
      </c>
      <c r="DM37" s="86" t="s">
        <v>480</v>
      </c>
      <c r="DN37" s="93" t="s">
        <v>207</v>
      </c>
      <c r="DO37" s="86" t="s">
        <v>371</v>
      </c>
      <c r="DP37" s="86">
        <v>125</v>
      </c>
      <c r="DQ37" s="95">
        <v>19.45</v>
      </c>
      <c r="DR37" s="95">
        <f t="shared" si="33"/>
        <v>0.1556</v>
      </c>
      <c r="DS37" s="97">
        <v>25285</v>
      </c>
      <c r="DT37" s="91" t="s">
        <v>156</v>
      </c>
      <c r="DU37" s="86"/>
      <c r="DV37" s="65" t="s">
        <v>511</v>
      </c>
      <c r="DW37" s="5" t="s">
        <v>512</v>
      </c>
      <c r="DX37" s="86"/>
      <c r="DY37" s="86"/>
      <c r="DZ37" s="86"/>
      <c r="EA37" s="86"/>
      <c r="EB37" s="88"/>
      <c r="EC37" s="88" t="e">
        <f t="shared" si="34"/>
        <v>#DIV/0!</v>
      </c>
      <c r="ED37" s="86"/>
      <c r="EE37" s="86"/>
      <c r="EF37" s="86"/>
      <c r="EG37" s="65" t="s">
        <v>519</v>
      </c>
      <c r="EH37" s="5" t="s">
        <v>141</v>
      </c>
      <c r="EI37" s="86"/>
      <c r="EJ37" s="86"/>
      <c r="EK37" s="86"/>
      <c r="EL37" s="86"/>
      <c r="EM37" s="88"/>
      <c r="EN37" s="88" t="e">
        <f t="shared" si="22"/>
        <v>#DIV/0!</v>
      </c>
      <c r="EO37" s="86"/>
      <c r="EP37" s="86"/>
      <c r="EQ37" s="86"/>
      <c r="ER37" s="65" t="s">
        <v>522</v>
      </c>
      <c r="ES37" s="5" t="s">
        <v>141</v>
      </c>
      <c r="ET37" s="86"/>
      <c r="EU37" s="86"/>
      <c r="EV37" s="86"/>
      <c r="EW37" s="86"/>
      <c r="EX37" s="88"/>
      <c r="EY37" s="88" t="e">
        <f t="shared" si="35"/>
        <v>#DIV/0!</v>
      </c>
      <c r="EZ37" s="86"/>
      <c r="FA37" s="86"/>
      <c r="FB37" s="86"/>
      <c r="FC37" s="65" t="s">
        <v>525</v>
      </c>
      <c r="FD37" s="5" t="s">
        <v>526</v>
      </c>
      <c r="FE37" s="86"/>
      <c r="FF37" s="86"/>
      <c r="FG37" s="86"/>
      <c r="FH37" s="86"/>
      <c r="FI37" s="88"/>
      <c r="FJ37" s="88" t="e">
        <f t="shared" si="36"/>
        <v>#DIV/0!</v>
      </c>
      <c r="FK37" s="86"/>
      <c r="FL37" s="86"/>
      <c r="FM37" s="86"/>
      <c r="FN37" s="65" t="s">
        <v>530</v>
      </c>
      <c r="FO37" s="5" t="s">
        <v>531</v>
      </c>
      <c r="FP37" s="86"/>
      <c r="FQ37" s="86"/>
      <c r="FR37" s="86"/>
      <c r="FS37" s="86"/>
      <c r="FT37" s="88"/>
      <c r="FU37" s="88" t="e">
        <f t="shared" si="37"/>
        <v>#DIV/0!</v>
      </c>
      <c r="FV37" s="86"/>
      <c r="FW37" s="86"/>
      <c r="FX37" s="86"/>
      <c r="FY37" s="65" t="s">
        <v>537</v>
      </c>
      <c r="FZ37" s="5" t="s">
        <v>538</v>
      </c>
      <c r="GA37" s="86"/>
      <c r="GB37" s="86"/>
      <c r="GC37" s="86"/>
      <c r="GD37" s="86"/>
      <c r="GE37" s="88"/>
      <c r="GF37" s="88" t="e">
        <f t="shared" si="38"/>
        <v>#DIV/0!</v>
      </c>
      <c r="GG37" s="86"/>
      <c r="GH37" s="86"/>
      <c r="GI37" s="86"/>
      <c r="GJ37" s="65" t="s">
        <v>539</v>
      </c>
      <c r="GK37" s="5" t="s">
        <v>279</v>
      </c>
      <c r="GL37" s="86"/>
      <c r="GM37" s="86"/>
      <c r="GN37" s="86"/>
      <c r="GO37" s="86"/>
      <c r="GP37" s="88"/>
      <c r="GQ37" s="88" t="e">
        <f t="shared" si="39"/>
        <v>#DIV/0!</v>
      </c>
      <c r="GR37" s="86"/>
      <c r="GS37" s="86"/>
      <c r="GT37" s="86"/>
      <c r="GU37" s="65" t="s">
        <v>544</v>
      </c>
      <c r="GV37" s="5" t="s">
        <v>279</v>
      </c>
      <c r="GW37" s="86"/>
      <c r="GX37" s="86"/>
      <c r="GY37" s="86"/>
      <c r="GZ37" s="86"/>
      <c r="HA37" s="88"/>
      <c r="HB37" s="88" t="e">
        <f t="shared" si="40"/>
        <v>#DIV/0!</v>
      </c>
      <c r="HC37" s="86"/>
      <c r="HD37" s="86"/>
      <c r="HE37" s="86"/>
      <c r="HF37" s="73" t="s">
        <v>546</v>
      </c>
      <c r="HG37" s="5" t="s">
        <v>279</v>
      </c>
      <c r="HH37" s="86"/>
      <c r="HI37" s="86"/>
      <c r="HJ37" s="86"/>
      <c r="HK37" s="86"/>
      <c r="HL37" s="88"/>
      <c r="HM37" s="88" t="e">
        <f t="shared" si="41"/>
        <v>#DIV/0!</v>
      </c>
      <c r="HN37" s="86"/>
      <c r="HO37" s="86"/>
      <c r="HP37" s="86"/>
      <c r="HQ37" s="73" t="s">
        <v>546</v>
      </c>
      <c r="HR37" s="5" t="s">
        <v>279</v>
      </c>
      <c r="HS37" s="86"/>
      <c r="HT37" s="86"/>
      <c r="HU37" s="86"/>
      <c r="HV37" s="86"/>
      <c r="HW37" s="88"/>
      <c r="HX37" s="88" t="e">
        <f t="shared" si="42"/>
        <v>#DIV/0!</v>
      </c>
      <c r="HY37" s="86"/>
      <c r="HZ37" s="86"/>
      <c r="IA37" s="86"/>
      <c r="IB37" s="73" t="s">
        <v>559</v>
      </c>
      <c r="IC37" s="5" t="s">
        <v>279</v>
      </c>
      <c r="ID37" s="86"/>
      <c r="IE37" s="86"/>
      <c r="IF37" s="86"/>
      <c r="IG37" s="86"/>
      <c r="IH37" s="88"/>
      <c r="II37" s="88" t="e">
        <f t="shared" si="43"/>
        <v>#DIV/0!</v>
      </c>
      <c r="IJ37" s="86"/>
      <c r="IK37" s="86"/>
      <c r="IL37" s="86"/>
      <c r="IM37" s="73" t="s">
        <v>563</v>
      </c>
      <c r="IN37" s="5" t="s">
        <v>279</v>
      </c>
      <c r="IO37" s="86"/>
      <c r="IP37" s="86"/>
      <c r="IQ37" s="86"/>
      <c r="IR37" s="86"/>
      <c r="IS37" s="88"/>
      <c r="IT37" s="88" t="e">
        <f t="shared" si="44"/>
        <v>#DIV/0!</v>
      </c>
      <c r="IU37" s="86"/>
      <c r="IV37" s="86"/>
    </row>
    <row r="38" spans="1:256" ht="102" customHeight="1" thickBot="1">
      <c r="A38" s="24">
        <v>1657</v>
      </c>
      <c r="B38" s="15">
        <v>1000</v>
      </c>
      <c r="C38" s="16" t="s">
        <v>131</v>
      </c>
      <c r="D38" s="68" t="s">
        <v>15</v>
      </c>
      <c r="E38" s="55" t="s">
        <v>153</v>
      </c>
      <c r="F38" s="5" t="s">
        <v>141</v>
      </c>
      <c r="G38" s="10"/>
      <c r="H38" s="10"/>
      <c r="I38" s="10"/>
      <c r="J38" s="10"/>
      <c r="K38" s="12"/>
      <c r="L38" s="12" t="e">
        <f t="shared" si="23"/>
        <v>#DIV/0!</v>
      </c>
      <c r="M38" s="10"/>
      <c r="N38" s="10"/>
      <c r="O38" s="10"/>
      <c r="P38" s="55" t="s">
        <v>153</v>
      </c>
      <c r="Q38" s="5" t="s">
        <v>141</v>
      </c>
      <c r="R38" s="10"/>
      <c r="S38" s="10"/>
      <c r="T38" s="10"/>
      <c r="U38" s="10"/>
      <c r="V38" s="12"/>
      <c r="W38" s="12" t="e">
        <f t="shared" si="24"/>
        <v>#DIV/0!</v>
      </c>
      <c r="X38" s="10"/>
      <c r="Y38" s="10"/>
      <c r="Z38" s="10"/>
      <c r="AA38" s="55" t="s">
        <v>153</v>
      </c>
      <c r="AB38" s="5" t="s">
        <v>141</v>
      </c>
      <c r="AC38" s="10"/>
      <c r="AD38" s="10"/>
      <c r="AE38" s="10"/>
      <c r="AF38" s="10"/>
      <c r="AG38" s="12"/>
      <c r="AH38" s="12" t="e">
        <f t="shared" si="25"/>
        <v>#DIV/0!</v>
      </c>
      <c r="AI38" s="10"/>
      <c r="AJ38" s="10"/>
      <c r="AK38" s="10"/>
      <c r="AL38" s="57" t="s">
        <v>160</v>
      </c>
      <c r="AM38" s="5" t="s">
        <v>141</v>
      </c>
      <c r="AN38" s="10" t="s">
        <v>222</v>
      </c>
      <c r="AO38" s="59" t="s">
        <v>223</v>
      </c>
      <c r="AP38" s="10" t="s">
        <v>224</v>
      </c>
      <c r="AQ38" s="10">
        <v>384</v>
      </c>
      <c r="AR38" s="58">
        <v>12.52</v>
      </c>
      <c r="AS38" s="58">
        <f t="shared" si="26"/>
        <v>0.03260416666666666</v>
      </c>
      <c r="AT38" s="60">
        <v>12520</v>
      </c>
      <c r="AU38" s="10"/>
      <c r="AV38" s="10" t="s">
        <v>175</v>
      </c>
      <c r="AW38" s="4" t="s">
        <v>278</v>
      </c>
      <c r="AX38" s="5" t="s">
        <v>279</v>
      </c>
      <c r="AY38" s="10"/>
      <c r="AZ38" s="10"/>
      <c r="BA38" s="10"/>
      <c r="BB38" s="10"/>
      <c r="BC38" s="12"/>
      <c r="BD38" s="12" t="e">
        <f t="shared" si="27"/>
        <v>#DIV/0!</v>
      </c>
      <c r="BE38" s="10"/>
      <c r="BF38" s="10"/>
      <c r="BG38" s="10"/>
      <c r="BH38" s="63" t="s">
        <v>283</v>
      </c>
      <c r="BI38" s="5" t="s">
        <v>279</v>
      </c>
      <c r="BJ38" s="10"/>
      <c r="BK38" s="10"/>
      <c r="BL38" s="10"/>
      <c r="BM38" s="10"/>
      <c r="BN38" s="12"/>
      <c r="BO38" s="12" t="e">
        <f t="shared" si="28"/>
        <v>#DIV/0!</v>
      </c>
      <c r="BP38" s="10"/>
      <c r="BQ38" s="10"/>
      <c r="BR38" s="10"/>
      <c r="BS38" s="63" t="s">
        <v>290</v>
      </c>
      <c r="BT38" s="5" t="s">
        <v>291</v>
      </c>
      <c r="BU38" s="10"/>
      <c r="BV38" s="10"/>
      <c r="BW38" s="10"/>
      <c r="BX38" s="10"/>
      <c r="BY38" s="12"/>
      <c r="BZ38" s="12" t="e">
        <f t="shared" si="29"/>
        <v>#DIV/0!</v>
      </c>
      <c r="CA38" s="10"/>
      <c r="CB38" s="10"/>
      <c r="CC38" s="10"/>
      <c r="CD38" s="63" t="s">
        <v>329</v>
      </c>
      <c r="CE38" s="5" t="s">
        <v>328</v>
      </c>
      <c r="CF38" s="10" t="s">
        <v>332</v>
      </c>
      <c r="CG38" s="59" t="s">
        <v>392</v>
      </c>
      <c r="CH38" s="10" t="s">
        <v>224</v>
      </c>
      <c r="CI38" s="10">
        <v>384</v>
      </c>
      <c r="CJ38" s="58">
        <v>15.66</v>
      </c>
      <c r="CK38" s="58">
        <f t="shared" si="30"/>
        <v>0.04078125</v>
      </c>
      <c r="CL38" s="60">
        <v>15772.06</v>
      </c>
      <c r="CM38" s="10"/>
      <c r="CN38" s="56" t="s">
        <v>393</v>
      </c>
      <c r="CO38" s="65" t="s">
        <v>435</v>
      </c>
      <c r="CP38" s="5" t="s">
        <v>436</v>
      </c>
      <c r="CQ38" s="10"/>
      <c r="CR38" s="10"/>
      <c r="CS38" s="10"/>
      <c r="CT38" s="10"/>
      <c r="CU38" s="12"/>
      <c r="CV38" s="12" t="e">
        <f t="shared" si="31"/>
        <v>#DIV/0!</v>
      </c>
      <c r="CW38" s="10"/>
      <c r="CX38" s="10"/>
      <c r="CY38" s="10"/>
      <c r="CZ38" s="66" t="s">
        <v>441</v>
      </c>
      <c r="DA38" s="5" t="s">
        <v>442</v>
      </c>
      <c r="DB38" s="10"/>
      <c r="DC38" s="10"/>
      <c r="DD38" s="10"/>
      <c r="DE38" s="10"/>
      <c r="DF38" s="12"/>
      <c r="DG38" s="12" t="e">
        <f t="shared" si="32"/>
        <v>#DIV/0!</v>
      </c>
      <c r="DH38" s="10"/>
      <c r="DI38" s="10"/>
      <c r="DJ38" s="10"/>
      <c r="DK38" s="66" t="s">
        <v>444</v>
      </c>
      <c r="DL38" s="5" t="s">
        <v>279</v>
      </c>
      <c r="DM38" s="10" t="s">
        <v>488</v>
      </c>
      <c r="DN38" s="59" t="s">
        <v>489</v>
      </c>
      <c r="DO38" s="10" t="s">
        <v>389</v>
      </c>
      <c r="DP38" s="10">
        <v>576</v>
      </c>
      <c r="DQ38" s="58">
        <v>22.74</v>
      </c>
      <c r="DR38" s="58">
        <f t="shared" si="33"/>
        <v>0.03947916666666666</v>
      </c>
      <c r="DS38" s="60">
        <v>15167.58</v>
      </c>
      <c r="DT38" s="10"/>
      <c r="DU38" s="56" t="s">
        <v>490</v>
      </c>
      <c r="DV38" s="65" t="s">
        <v>511</v>
      </c>
      <c r="DW38" s="5" t="s">
        <v>512</v>
      </c>
      <c r="DX38" s="10"/>
      <c r="DY38" s="10"/>
      <c r="DZ38" s="10"/>
      <c r="EA38" s="10"/>
      <c r="EB38" s="12"/>
      <c r="EC38" s="12" t="e">
        <f t="shared" si="34"/>
        <v>#DIV/0!</v>
      </c>
      <c r="ED38" s="10"/>
      <c r="EE38" s="10"/>
      <c r="EF38" s="10"/>
      <c r="EG38" s="65" t="s">
        <v>519</v>
      </c>
      <c r="EH38" s="5" t="s">
        <v>141</v>
      </c>
      <c r="EI38" s="10"/>
      <c r="EJ38" s="10"/>
      <c r="EK38" s="10"/>
      <c r="EL38" s="10"/>
      <c r="EM38" s="12"/>
      <c r="EN38" s="88" t="e">
        <f t="shared" si="22"/>
        <v>#DIV/0!</v>
      </c>
      <c r="EO38" s="10"/>
      <c r="EP38" s="10"/>
      <c r="EQ38" s="10"/>
      <c r="ER38" s="65" t="s">
        <v>522</v>
      </c>
      <c r="ES38" s="5" t="s">
        <v>141</v>
      </c>
      <c r="ET38" s="10"/>
      <c r="EU38" s="10"/>
      <c r="EV38" s="10"/>
      <c r="EW38" s="10"/>
      <c r="EX38" s="12"/>
      <c r="EY38" s="12" t="e">
        <f t="shared" si="35"/>
        <v>#DIV/0!</v>
      </c>
      <c r="EZ38" s="10"/>
      <c r="FA38" s="10"/>
      <c r="FB38" s="10"/>
      <c r="FC38" s="65" t="s">
        <v>525</v>
      </c>
      <c r="FD38" s="5" t="s">
        <v>526</v>
      </c>
      <c r="FE38" s="10"/>
      <c r="FF38" s="10"/>
      <c r="FG38" s="10"/>
      <c r="FH38" s="10"/>
      <c r="FI38" s="12"/>
      <c r="FJ38" s="12" t="e">
        <f t="shared" si="36"/>
        <v>#DIV/0!</v>
      </c>
      <c r="FK38" s="10"/>
      <c r="FL38" s="10"/>
      <c r="FM38" s="10"/>
      <c r="FN38" s="65" t="s">
        <v>530</v>
      </c>
      <c r="FO38" s="5" t="s">
        <v>531</v>
      </c>
      <c r="FP38" s="10" t="s">
        <v>532</v>
      </c>
      <c r="FQ38" s="59" t="s">
        <v>534</v>
      </c>
      <c r="FR38" s="10" t="s">
        <v>224</v>
      </c>
      <c r="FS38" s="10">
        <v>384</v>
      </c>
      <c r="FT38" s="58">
        <v>15.7</v>
      </c>
      <c r="FU38" s="12">
        <f t="shared" si="37"/>
        <v>0.04088541666666667</v>
      </c>
      <c r="FV38" s="60">
        <v>15700</v>
      </c>
      <c r="FW38" s="10"/>
      <c r="FX38" s="56" t="s">
        <v>465</v>
      </c>
      <c r="FY38" s="65" t="s">
        <v>537</v>
      </c>
      <c r="FZ38" s="5" t="s">
        <v>538</v>
      </c>
      <c r="GA38" s="10"/>
      <c r="GB38" s="10"/>
      <c r="GC38" s="10"/>
      <c r="GD38" s="10"/>
      <c r="GE38" s="12"/>
      <c r="GF38" s="12" t="e">
        <f t="shared" si="38"/>
        <v>#DIV/0!</v>
      </c>
      <c r="GG38" s="10"/>
      <c r="GH38" s="10"/>
      <c r="GI38" s="10"/>
      <c r="GJ38" s="65" t="s">
        <v>539</v>
      </c>
      <c r="GK38" s="5" t="s">
        <v>279</v>
      </c>
      <c r="GL38" s="10"/>
      <c r="GM38" s="10"/>
      <c r="GN38" s="10"/>
      <c r="GO38" s="10"/>
      <c r="GP38" s="12"/>
      <c r="GQ38" s="12" t="e">
        <f t="shared" si="39"/>
        <v>#DIV/0!</v>
      </c>
      <c r="GR38" s="10"/>
      <c r="GS38" s="10"/>
      <c r="GT38" s="10"/>
      <c r="GU38" s="65" t="s">
        <v>544</v>
      </c>
      <c r="GV38" s="5" t="s">
        <v>279</v>
      </c>
      <c r="GW38" s="10"/>
      <c r="GX38" s="10"/>
      <c r="GY38" s="10"/>
      <c r="GZ38" s="10"/>
      <c r="HA38" s="12"/>
      <c r="HB38" s="12" t="e">
        <f t="shared" si="40"/>
        <v>#DIV/0!</v>
      </c>
      <c r="HC38" s="10"/>
      <c r="HD38" s="10"/>
      <c r="HE38" s="10"/>
      <c r="HF38" s="73" t="s">
        <v>546</v>
      </c>
      <c r="HG38" s="5" t="s">
        <v>279</v>
      </c>
      <c r="HH38" s="10"/>
      <c r="HI38" s="10"/>
      <c r="HJ38" s="10"/>
      <c r="HK38" s="10"/>
      <c r="HL38" s="12"/>
      <c r="HM38" s="12" t="e">
        <f t="shared" si="41"/>
        <v>#DIV/0!</v>
      </c>
      <c r="HN38" s="10"/>
      <c r="HO38" s="10"/>
      <c r="HP38" s="10"/>
      <c r="HQ38" s="73" t="s">
        <v>546</v>
      </c>
      <c r="HR38" s="5" t="s">
        <v>279</v>
      </c>
      <c r="HS38" s="10"/>
      <c r="HT38" s="10"/>
      <c r="HU38" s="10"/>
      <c r="HV38" s="10"/>
      <c r="HW38" s="12"/>
      <c r="HX38" s="12" t="e">
        <f t="shared" si="42"/>
        <v>#DIV/0!</v>
      </c>
      <c r="HY38" s="10"/>
      <c r="HZ38" s="10"/>
      <c r="IA38" s="10"/>
      <c r="IB38" s="73" t="s">
        <v>559</v>
      </c>
      <c r="IC38" s="5" t="s">
        <v>279</v>
      </c>
      <c r="ID38" s="10"/>
      <c r="IE38" s="10"/>
      <c r="IF38" s="10"/>
      <c r="IG38" s="10"/>
      <c r="IH38" s="12"/>
      <c r="II38" s="12" t="e">
        <f t="shared" si="43"/>
        <v>#DIV/0!</v>
      </c>
      <c r="IJ38" s="10"/>
      <c r="IK38" s="10"/>
      <c r="IL38" s="10"/>
      <c r="IM38" s="73" t="s">
        <v>563</v>
      </c>
      <c r="IN38" s="5" t="s">
        <v>279</v>
      </c>
      <c r="IO38" s="10"/>
      <c r="IP38" s="10"/>
      <c r="IQ38" s="10"/>
      <c r="IR38" s="10"/>
      <c r="IS38" s="12"/>
      <c r="IT38" s="12" t="e">
        <f t="shared" si="44"/>
        <v>#DIV/0!</v>
      </c>
      <c r="IU38" s="10"/>
      <c r="IV38" s="10"/>
    </row>
    <row r="39" spans="1:256" ht="27" customHeight="1" thickBot="1">
      <c r="A39" s="25">
        <v>1658</v>
      </c>
      <c r="B39" s="18">
        <v>1250</v>
      </c>
      <c r="C39" s="19" t="s">
        <v>131</v>
      </c>
      <c r="D39" s="74" t="s">
        <v>16</v>
      </c>
      <c r="E39" s="55" t="s">
        <v>153</v>
      </c>
      <c r="F39" s="5" t="s">
        <v>141</v>
      </c>
      <c r="G39" s="86"/>
      <c r="H39" s="86"/>
      <c r="I39" s="86"/>
      <c r="J39" s="86"/>
      <c r="K39" s="88"/>
      <c r="L39" s="88" t="e">
        <f t="shared" si="23"/>
        <v>#DIV/0!</v>
      </c>
      <c r="M39" s="86"/>
      <c r="N39" s="86"/>
      <c r="O39" s="86"/>
      <c r="P39" s="55" t="s">
        <v>153</v>
      </c>
      <c r="Q39" s="5" t="s">
        <v>141</v>
      </c>
      <c r="R39" s="86"/>
      <c r="S39" s="86"/>
      <c r="T39" s="86"/>
      <c r="U39" s="86"/>
      <c r="V39" s="88"/>
      <c r="W39" s="88" t="e">
        <f t="shared" si="24"/>
        <v>#DIV/0!</v>
      </c>
      <c r="X39" s="86"/>
      <c r="Y39" s="86"/>
      <c r="Z39" s="86"/>
      <c r="AA39" s="55" t="s">
        <v>153</v>
      </c>
      <c r="AB39" s="5" t="s">
        <v>141</v>
      </c>
      <c r="AC39" s="86"/>
      <c r="AD39" s="86"/>
      <c r="AE39" s="86"/>
      <c r="AF39" s="86"/>
      <c r="AG39" s="88"/>
      <c r="AH39" s="88" t="e">
        <f t="shared" si="25"/>
        <v>#DIV/0!</v>
      </c>
      <c r="AI39" s="86"/>
      <c r="AJ39" s="86"/>
      <c r="AK39" s="86"/>
      <c r="AL39" s="57" t="s">
        <v>160</v>
      </c>
      <c r="AM39" s="5" t="s">
        <v>141</v>
      </c>
      <c r="AN39" s="86" t="s">
        <v>225</v>
      </c>
      <c r="AO39" s="93" t="s">
        <v>226</v>
      </c>
      <c r="AP39" s="86">
        <v>30</v>
      </c>
      <c r="AQ39" s="86">
        <v>480</v>
      </c>
      <c r="AR39" s="95">
        <v>97.38</v>
      </c>
      <c r="AS39" s="95">
        <f t="shared" si="26"/>
        <v>0.202875</v>
      </c>
      <c r="AT39" s="97">
        <v>121725</v>
      </c>
      <c r="AU39" s="91" t="s">
        <v>156</v>
      </c>
      <c r="AV39" s="86" t="s">
        <v>215</v>
      </c>
      <c r="AW39" s="4" t="s">
        <v>278</v>
      </c>
      <c r="AX39" s="5" t="s">
        <v>279</v>
      </c>
      <c r="AY39" s="86"/>
      <c r="AZ39" s="86"/>
      <c r="BA39" s="86"/>
      <c r="BB39" s="86"/>
      <c r="BC39" s="88"/>
      <c r="BD39" s="88" t="e">
        <f t="shared" si="27"/>
        <v>#DIV/0!</v>
      </c>
      <c r="BE39" s="99"/>
      <c r="BF39" s="86"/>
      <c r="BG39" s="86"/>
      <c r="BH39" s="63" t="s">
        <v>283</v>
      </c>
      <c r="BI39" s="5" t="s">
        <v>279</v>
      </c>
      <c r="BJ39" s="86"/>
      <c r="BK39" s="86"/>
      <c r="BL39" s="86"/>
      <c r="BM39" s="86"/>
      <c r="BN39" s="88"/>
      <c r="BO39" s="88" t="e">
        <f t="shared" si="28"/>
        <v>#DIV/0!</v>
      </c>
      <c r="BP39" s="86"/>
      <c r="BQ39" s="86"/>
      <c r="BR39" s="86"/>
      <c r="BS39" s="63" t="s">
        <v>290</v>
      </c>
      <c r="BT39" s="5" t="s">
        <v>291</v>
      </c>
      <c r="BU39" s="86"/>
      <c r="BV39" s="86"/>
      <c r="BW39" s="86"/>
      <c r="BX39" s="86"/>
      <c r="BY39" s="88"/>
      <c r="BZ39" s="88" t="e">
        <f t="shared" si="29"/>
        <v>#DIV/0!</v>
      </c>
      <c r="CA39" s="86"/>
      <c r="CB39" s="86"/>
      <c r="CC39" s="86"/>
      <c r="CD39" s="63" t="s">
        <v>329</v>
      </c>
      <c r="CE39" s="5" t="s">
        <v>328</v>
      </c>
      <c r="CF39" s="86" t="s">
        <v>332</v>
      </c>
      <c r="CG39" s="93" t="s">
        <v>388</v>
      </c>
      <c r="CH39" s="86" t="s">
        <v>389</v>
      </c>
      <c r="CI39" s="86">
        <v>480</v>
      </c>
      <c r="CJ39" s="95">
        <v>61.8</v>
      </c>
      <c r="CK39" s="95">
        <f t="shared" si="30"/>
        <v>0.12875</v>
      </c>
      <c r="CL39" s="97">
        <v>77250</v>
      </c>
      <c r="CM39" s="86"/>
      <c r="CN39" s="92" t="s">
        <v>338</v>
      </c>
      <c r="CO39" s="65" t="s">
        <v>435</v>
      </c>
      <c r="CP39" s="5" t="s">
        <v>436</v>
      </c>
      <c r="CQ39" s="86"/>
      <c r="CR39" s="86"/>
      <c r="CS39" s="86"/>
      <c r="CT39" s="86"/>
      <c r="CU39" s="88"/>
      <c r="CV39" s="88" t="e">
        <f t="shared" si="31"/>
        <v>#DIV/0!</v>
      </c>
      <c r="CW39" s="86"/>
      <c r="CX39" s="86"/>
      <c r="CY39" s="86"/>
      <c r="CZ39" s="66" t="s">
        <v>441</v>
      </c>
      <c r="DA39" s="5" t="s">
        <v>442</v>
      </c>
      <c r="DB39" s="86"/>
      <c r="DC39" s="86"/>
      <c r="DD39" s="86"/>
      <c r="DE39" s="86"/>
      <c r="DF39" s="88"/>
      <c r="DG39" s="88" t="e">
        <f t="shared" si="32"/>
        <v>#DIV/0!</v>
      </c>
      <c r="DH39" s="86"/>
      <c r="DI39" s="86"/>
      <c r="DJ39" s="86"/>
      <c r="DK39" s="66" t="s">
        <v>444</v>
      </c>
      <c r="DL39" s="5" t="s">
        <v>279</v>
      </c>
      <c r="DM39" s="86" t="s">
        <v>491</v>
      </c>
      <c r="DN39" s="93" t="s">
        <v>492</v>
      </c>
      <c r="DO39" s="86" t="s">
        <v>389</v>
      </c>
      <c r="DP39" s="86">
        <v>480</v>
      </c>
      <c r="DQ39" s="95">
        <v>64.86</v>
      </c>
      <c r="DR39" s="95">
        <f t="shared" si="33"/>
        <v>0.135125</v>
      </c>
      <c r="DS39" s="97">
        <v>81075</v>
      </c>
      <c r="DT39" s="86"/>
      <c r="DU39" s="92" t="s">
        <v>493</v>
      </c>
      <c r="DV39" s="65" t="s">
        <v>511</v>
      </c>
      <c r="DW39" s="5" t="s">
        <v>512</v>
      </c>
      <c r="DX39" s="86"/>
      <c r="DY39" s="86"/>
      <c r="DZ39" s="86"/>
      <c r="EA39" s="86"/>
      <c r="EB39" s="88"/>
      <c r="EC39" s="88" t="e">
        <f t="shared" si="34"/>
        <v>#DIV/0!</v>
      </c>
      <c r="ED39" s="86"/>
      <c r="EE39" s="86"/>
      <c r="EF39" s="86"/>
      <c r="EG39" s="65" t="s">
        <v>519</v>
      </c>
      <c r="EH39" s="5" t="s">
        <v>141</v>
      </c>
      <c r="EI39" s="86"/>
      <c r="EJ39" s="86"/>
      <c r="EK39" s="86"/>
      <c r="EL39" s="86"/>
      <c r="EM39" s="88"/>
      <c r="EN39" s="88" t="e">
        <f t="shared" si="22"/>
        <v>#DIV/0!</v>
      </c>
      <c r="EO39" s="86"/>
      <c r="EP39" s="86"/>
      <c r="EQ39" s="86"/>
      <c r="ER39" s="65" t="s">
        <v>522</v>
      </c>
      <c r="ES39" s="5" t="s">
        <v>141</v>
      </c>
      <c r="ET39" s="86"/>
      <c r="EU39" s="86"/>
      <c r="EV39" s="86"/>
      <c r="EW39" s="86"/>
      <c r="EX39" s="88"/>
      <c r="EY39" s="88" t="e">
        <f t="shared" si="35"/>
        <v>#DIV/0!</v>
      </c>
      <c r="EZ39" s="86"/>
      <c r="FA39" s="86"/>
      <c r="FB39" s="86"/>
      <c r="FC39" s="65" t="s">
        <v>525</v>
      </c>
      <c r="FD39" s="5" t="s">
        <v>526</v>
      </c>
      <c r="FE39" s="86"/>
      <c r="FF39" s="86"/>
      <c r="FG39" s="86"/>
      <c r="FH39" s="86"/>
      <c r="FI39" s="88"/>
      <c r="FJ39" s="88" t="e">
        <f t="shared" si="36"/>
        <v>#DIV/0!</v>
      </c>
      <c r="FK39" s="86"/>
      <c r="FL39" s="86"/>
      <c r="FM39" s="86"/>
      <c r="FN39" s="65" t="s">
        <v>530</v>
      </c>
      <c r="FO39" s="5" t="s">
        <v>531</v>
      </c>
      <c r="FP39" s="86" t="s">
        <v>532</v>
      </c>
      <c r="FQ39" s="93" t="s">
        <v>535</v>
      </c>
      <c r="FR39" s="86">
        <v>10</v>
      </c>
      <c r="FS39" s="86">
        <v>192</v>
      </c>
      <c r="FT39" s="95">
        <v>20.05</v>
      </c>
      <c r="FU39" s="88">
        <f t="shared" si="37"/>
        <v>0.10442708333333334</v>
      </c>
      <c r="FV39" s="97">
        <v>25062.5</v>
      </c>
      <c r="FW39" s="91" t="s">
        <v>156</v>
      </c>
      <c r="FX39" s="92" t="s">
        <v>465</v>
      </c>
      <c r="FY39" s="65" t="s">
        <v>537</v>
      </c>
      <c r="FZ39" s="5" t="s">
        <v>538</v>
      </c>
      <c r="GA39" s="86"/>
      <c r="GB39" s="86"/>
      <c r="GC39" s="86"/>
      <c r="GD39" s="86"/>
      <c r="GE39" s="88"/>
      <c r="GF39" s="88" t="e">
        <f t="shared" si="38"/>
        <v>#DIV/0!</v>
      </c>
      <c r="GG39" s="86"/>
      <c r="GH39" s="86"/>
      <c r="GI39" s="86"/>
      <c r="GJ39" s="65" t="s">
        <v>539</v>
      </c>
      <c r="GK39" s="5" t="s">
        <v>279</v>
      </c>
      <c r="GL39" s="86"/>
      <c r="GM39" s="86"/>
      <c r="GN39" s="86"/>
      <c r="GO39" s="86"/>
      <c r="GP39" s="88"/>
      <c r="GQ39" s="88" t="e">
        <f t="shared" si="39"/>
        <v>#DIV/0!</v>
      </c>
      <c r="GR39" s="86"/>
      <c r="GS39" s="86"/>
      <c r="GT39" s="86"/>
      <c r="GU39" s="65" t="s">
        <v>544</v>
      </c>
      <c r="GV39" s="5" t="s">
        <v>279</v>
      </c>
      <c r="GW39" s="86"/>
      <c r="GX39" s="86"/>
      <c r="GY39" s="86"/>
      <c r="GZ39" s="86"/>
      <c r="HA39" s="88"/>
      <c r="HB39" s="88" t="e">
        <f t="shared" si="40"/>
        <v>#DIV/0!</v>
      </c>
      <c r="HC39" s="86"/>
      <c r="HD39" s="86"/>
      <c r="HE39" s="86"/>
      <c r="HF39" s="73" t="s">
        <v>546</v>
      </c>
      <c r="HG39" s="5" t="s">
        <v>279</v>
      </c>
      <c r="HH39" s="86"/>
      <c r="HI39" s="86"/>
      <c r="HJ39" s="86"/>
      <c r="HK39" s="86"/>
      <c r="HL39" s="88"/>
      <c r="HM39" s="88" t="e">
        <f t="shared" si="41"/>
        <v>#DIV/0!</v>
      </c>
      <c r="HN39" s="86"/>
      <c r="HO39" s="86"/>
      <c r="HP39" s="86"/>
      <c r="HQ39" s="73" t="s">
        <v>546</v>
      </c>
      <c r="HR39" s="5" t="s">
        <v>279</v>
      </c>
      <c r="HS39" s="86"/>
      <c r="HT39" s="86"/>
      <c r="HU39" s="86"/>
      <c r="HV39" s="86"/>
      <c r="HW39" s="88"/>
      <c r="HX39" s="88" t="e">
        <f t="shared" si="42"/>
        <v>#DIV/0!</v>
      </c>
      <c r="HY39" s="86"/>
      <c r="HZ39" s="86"/>
      <c r="IA39" s="86"/>
      <c r="IB39" s="73" t="s">
        <v>559</v>
      </c>
      <c r="IC39" s="5" t="s">
        <v>279</v>
      </c>
      <c r="ID39" s="86"/>
      <c r="IE39" s="86"/>
      <c r="IF39" s="86"/>
      <c r="IG39" s="86"/>
      <c r="IH39" s="88"/>
      <c r="II39" s="88" t="e">
        <f t="shared" si="43"/>
        <v>#DIV/0!</v>
      </c>
      <c r="IJ39" s="86"/>
      <c r="IK39" s="86"/>
      <c r="IL39" s="86"/>
      <c r="IM39" s="73" t="s">
        <v>563</v>
      </c>
      <c r="IN39" s="5" t="s">
        <v>279</v>
      </c>
      <c r="IO39" s="86"/>
      <c r="IP39" s="86"/>
      <c r="IQ39" s="86"/>
      <c r="IR39" s="86"/>
      <c r="IS39" s="88"/>
      <c r="IT39" s="88" t="e">
        <f t="shared" si="44"/>
        <v>#DIV/0!</v>
      </c>
      <c r="IU39" s="86"/>
      <c r="IV39" s="86"/>
    </row>
    <row r="40" spans="1:256" ht="27" customHeight="1" thickBot="1">
      <c r="A40" s="17">
        <v>1659</v>
      </c>
      <c r="B40" s="20">
        <v>1000</v>
      </c>
      <c r="C40" s="21" t="s">
        <v>131</v>
      </c>
      <c r="D40" s="74" t="s">
        <v>17</v>
      </c>
      <c r="E40" s="55" t="s">
        <v>153</v>
      </c>
      <c r="F40" s="5" t="s">
        <v>141</v>
      </c>
      <c r="G40" s="86"/>
      <c r="H40" s="86"/>
      <c r="I40" s="86"/>
      <c r="J40" s="86"/>
      <c r="K40" s="88"/>
      <c r="L40" s="88" t="e">
        <f t="shared" si="23"/>
        <v>#DIV/0!</v>
      </c>
      <c r="M40" s="86"/>
      <c r="N40" s="86"/>
      <c r="O40" s="86"/>
      <c r="P40" s="55" t="s">
        <v>153</v>
      </c>
      <c r="Q40" s="5" t="s">
        <v>141</v>
      </c>
      <c r="R40" s="86"/>
      <c r="S40" s="86"/>
      <c r="T40" s="86"/>
      <c r="U40" s="86"/>
      <c r="V40" s="88"/>
      <c r="W40" s="88" t="e">
        <f t="shared" si="24"/>
        <v>#DIV/0!</v>
      </c>
      <c r="X40" s="86"/>
      <c r="Y40" s="86"/>
      <c r="Z40" s="86"/>
      <c r="AA40" s="55" t="s">
        <v>153</v>
      </c>
      <c r="AB40" s="5" t="s">
        <v>141</v>
      </c>
      <c r="AC40" s="86"/>
      <c r="AD40" s="86"/>
      <c r="AE40" s="86"/>
      <c r="AF40" s="86"/>
      <c r="AG40" s="88"/>
      <c r="AH40" s="88" t="e">
        <f t="shared" si="25"/>
        <v>#DIV/0!</v>
      </c>
      <c r="AI40" s="86"/>
      <c r="AJ40" s="86"/>
      <c r="AK40" s="86"/>
      <c r="AL40" s="57" t="s">
        <v>160</v>
      </c>
      <c r="AM40" s="5" t="s">
        <v>141</v>
      </c>
      <c r="AN40" s="86" t="s">
        <v>227</v>
      </c>
      <c r="AO40" s="93" t="s">
        <v>228</v>
      </c>
      <c r="AP40" s="86">
        <v>20</v>
      </c>
      <c r="AQ40" s="86">
        <v>384</v>
      </c>
      <c r="AR40" s="95">
        <v>23.88</v>
      </c>
      <c r="AS40" s="95">
        <f t="shared" si="26"/>
        <v>0.0621875</v>
      </c>
      <c r="AT40" s="97">
        <v>23880</v>
      </c>
      <c r="AU40" s="91" t="s">
        <v>156</v>
      </c>
      <c r="AV40" s="86" t="s">
        <v>175</v>
      </c>
      <c r="AW40" s="4" t="s">
        <v>278</v>
      </c>
      <c r="AX40" s="5" t="s">
        <v>279</v>
      </c>
      <c r="AY40" s="86"/>
      <c r="AZ40" s="86"/>
      <c r="BA40" s="86"/>
      <c r="BB40" s="86"/>
      <c r="BC40" s="88"/>
      <c r="BD40" s="88" t="e">
        <f t="shared" si="27"/>
        <v>#DIV/0!</v>
      </c>
      <c r="BE40" s="99"/>
      <c r="BF40" s="86"/>
      <c r="BG40" s="86"/>
      <c r="BH40" s="63" t="s">
        <v>283</v>
      </c>
      <c r="BI40" s="5" t="s">
        <v>279</v>
      </c>
      <c r="BJ40" s="86"/>
      <c r="BK40" s="86"/>
      <c r="BL40" s="86"/>
      <c r="BM40" s="86"/>
      <c r="BN40" s="88"/>
      <c r="BO40" s="88" t="e">
        <f t="shared" si="28"/>
        <v>#DIV/0!</v>
      </c>
      <c r="BP40" s="86"/>
      <c r="BQ40" s="86"/>
      <c r="BR40" s="86"/>
      <c r="BS40" s="63" t="s">
        <v>290</v>
      </c>
      <c r="BT40" s="5" t="s">
        <v>291</v>
      </c>
      <c r="BU40" s="86"/>
      <c r="BV40" s="86"/>
      <c r="BW40" s="86"/>
      <c r="BX40" s="86"/>
      <c r="BY40" s="88"/>
      <c r="BZ40" s="88" t="e">
        <f t="shared" si="29"/>
        <v>#DIV/0!</v>
      </c>
      <c r="CA40" s="86"/>
      <c r="CB40" s="86"/>
      <c r="CC40" s="86"/>
      <c r="CD40" s="63" t="s">
        <v>329</v>
      </c>
      <c r="CE40" s="5" t="s">
        <v>328</v>
      </c>
      <c r="CF40" s="86" t="s">
        <v>332</v>
      </c>
      <c r="CG40" s="93" t="s">
        <v>394</v>
      </c>
      <c r="CH40" s="86">
        <v>20</v>
      </c>
      <c r="CI40" s="86">
        <v>384</v>
      </c>
      <c r="CJ40" s="95">
        <v>25</v>
      </c>
      <c r="CK40" s="95">
        <f t="shared" si="30"/>
        <v>0.06510416666666667</v>
      </c>
      <c r="CL40" s="97">
        <v>25000</v>
      </c>
      <c r="CM40" s="86"/>
      <c r="CN40" s="92" t="s">
        <v>338</v>
      </c>
      <c r="CO40" s="65" t="s">
        <v>435</v>
      </c>
      <c r="CP40" s="5" t="s">
        <v>436</v>
      </c>
      <c r="CQ40" s="86"/>
      <c r="CR40" s="86"/>
      <c r="CS40" s="86"/>
      <c r="CT40" s="86"/>
      <c r="CU40" s="88"/>
      <c r="CV40" s="88" t="e">
        <f t="shared" si="31"/>
        <v>#DIV/0!</v>
      </c>
      <c r="CW40" s="86"/>
      <c r="CX40" s="86"/>
      <c r="CY40" s="86"/>
      <c r="CZ40" s="66" t="s">
        <v>441</v>
      </c>
      <c r="DA40" s="5" t="s">
        <v>442</v>
      </c>
      <c r="DB40" s="86"/>
      <c r="DC40" s="86"/>
      <c r="DD40" s="86"/>
      <c r="DE40" s="86"/>
      <c r="DF40" s="88"/>
      <c r="DG40" s="88" t="e">
        <f t="shared" si="32"/>
        <v>#DIV/0!</v>
      </c>
      <c r="DH40" s="86"/>
      <c r="DI40" s="86"/>
      <c r="DJ40" s="86"/>
      <c r="DK40" s="66" t="s">
        <v>444</v>
      </c>
      <c r="DL40" s="5" t="s">
        <v>279</v>
      </c>
      <c r="DM40" s="86" t="s">
        <v>494</v>
      </c>
      <c r="DN40" s="93" t="s">
        <v>495</v>
      </c>
      <c r="DO40" s="86" t="s">
        <v>389</v>
      </c>
      <c r="DP40" s="86">
        <v>480</v>
      </c>
      <c r="DQ40" s="95">
        <v>39.71</v>
      </c>
      <c r="DR40" s="95">
        <f t="shared" si="33"/>
        <v>0.08272916666666667</v>
      </c>
      <c r="DS40" s="97">
        <v>26486.57</v>
      </c>
      <c r="DT40" s="86"/>
      <c r="DU40" s="92" t="s">
        <v>496</v>
      </c>
      <c r="DV40" s="65" t="s">
        <v>511</v>
      </c>
      <c r="DW40" s="5" t="s">
        <v>512</v>
      </c>
      <c r="DX40" s="86"/>
      <c r="DY40" s="86"/>
      <c r="DZ40" s="86"/>
      <c r="EA40" s="86"/>
      <c r="EB40" s="88"/>
      <c r="EC40" s="88" t="e">
        <f t="shared" si="34"/>
        <v>#DIV/0!</v>
      </c>
      <c r="ED40" s="86"/>
      <c r="EE40" s="86"/>
      <c r="EF40" s="86"/>
      <c r="EG40" s="65" t="s">
        <v>519</v>
      </c>
      <c r="EH40" s="5" t="s">
        <v>141</v>
      </c>
      <c r="EI40" s="86"/>
      <c r="EJ40" s="86"/>
      <c r="EK40" s="86"/>
      <c r="EL40" s="86"/>
      <c r="EM40" s="88"/>
      <c r="EN40" s="88" t="e">
        <f t="shared" si="22"/>
        <v>#DIV/0!</v>
      </c>
      <c r="EO40" s="86"/>
      <c r="EP40" s="86"/>
      <c r="EQ40" s="86"/>
      <c r="ER40" s="65" t="s">
        <v>522</v>
      </c>
      <c r="ES40" s="5" t="s">
        <v>141</v>
      </c>
      <c r="ET40" s="86"/>
      <c r="EU40" s="86"/>
      <c r="EV40" s="86"/>
      <c r="EW40" s="86"/>
      <c r="EX40" s="88"/>
      <c r="EY40" s="88" t="e">
        <f t="shared" si="35"/>
        <v>#DIV/0!</v>
      </c>
      <c r="EZ40" s="86"/>
      <c r="FA40" s="86"/>
      <c r="FB40" s="86"/>
      <c r="FC40" s="65" t="s">
        <v>525</v>
      </c>
      <c r="FD40" s="5" t="s">
        <v>526</v>
      </c>
      <c r="FE40" s="86"/>
      <c r="FF40" s="86"/>
      <c r="FG40" s="86"/>
      <c r="FH40" s="86"/>
      <c r="FI40" s="88"/>
      <c r="FJ40" s="88" t="e">
        <f t="shared" si="36"/>
        <v>#DIV/0!</v>
      </c>
      <c r="FK40" s="86"/>
      <c r="FL40" s="86"/>
      <c r="FM40" s="86"/>
      <c r="FN40" s="65" t="s">
        <v>530</v>
      </c>
      <c r="FO40" s="5" t="s">
        <v>531</v>
      </c>
      <c r="FP40" s="86" t="s">
        <v>532</v>
      </c>
      <c r="FQ40" s="93" t="s">
        <v>536</v>
      </c>
      <c r="FR40" s="86">
        <v>20</v>
      </c>
      <c r="FS40" s="86">
        <v>384</v>
      </c>
      <c r="FT40" s="95">
        <v>25.7</v>
      </c>
      <c r="FU40" s="88">
        <f t="shared" si="37"/>
        <v>0.06692708333333333</v>
      </c>
      <c r="FV40" s="97">
        <v>25700</v>
      </c>
      <c r="FW40" s="86"/>
      <c r="FX40" s="92" t="s">
        <v>465</v>
      </c>
      <c r="FY40" s="65" t="s">
        <v>537</v>
      </c>
      <c r="FZ40" s="5" t="s">
        <v>538</v>
      </c>
      <c r="GA40" s="86"/>
      <c r="GB40" s="86"/>
      <c r="GC40" s="86"/>
      <c r="GD40" s="86"/>
      <c r="GE40" s="88"/>
      <c r="GF40" s="88" t="e">
        <f t="shared" si="38"/>
        <v>#DIV/0!</v>
      </c>
      <c r="GG40" s="86"/>
      <c r="GH40" s="86"/>
      <c r="GI40" s="86"/>
      <c r="GJ40" s="65" t="s">
        <v>539</v>
      </c>
      <c r="GK40" s="5" t="s">
        <v>279</v>
      </c>
      <c r="GL40" s="86"/>
      <c r="GM40" s="86"/>
      <c r="GN40" s="86"/>
      <c r="GO40" s="86"/>
      <c r="GP40" s="88"/>
      <c r="GQ40" s="88" t="e">
        <f t="shared" si="39"/>
        <v>#DIV/0!</v>
      </c>
      <c r="GR40" s="86"/>
      <c r="GS40" s="86"/>
      <c r="GT40" s="86"/>
      <c r="GU40" s="65" t="s">
        <v>544</v>
      </c>
      <c r="GV40" s="5" t="s">
        <v>279</v>
      </c>
      <c r="GW40" s="86"/>
      <c r="GX40" s="86"/>
      <c r="GY40" s="86"/>
      <c r="GZ40" s="86"/>
      <c r="HA40" s="88"/>
      <c r="HB40" s="88" t="e">
        <f t="shared" si="40"/>
        <v>#DIV/0!</v>
      </c>
      <c r="HC40" s="86"/>
      <c r="HD40" s="86"/>
      <c r="HE40" s="86"/>
      <c r="HF40" s="73" t="s">
        <v>546</v>
      </c>
      <c r="HG40" s="5" t="s">
        <v>279</v>
      </c>
      <c r="HH40" s="86"/>
      <c r="HI40" s="86"/>
      <c r="HJ40" s="86"/>
      <c r="HK40" s="86"/>
      <c r="HL40" s="88"/>
      <c r="HM40" s="88" t="e">
        <f t="shared" si="41"/>
        <v>#DIV/0!</v>
      </c>
      <c r="HN40" s="86"/>
      <c r="HO40" s="86"/>
      <c r="HP40" s="86"/>
      <c r="HQ40" s="73" t="s">
        <v>546</v>
      </c>
      <c r="HR40" s="5" t="s">
        <v>279</v>
      </c>
      <c r="HS40" s="86"/>
      <c r="HT40" s="86"/>
      <c r="HU40" s="86"/>
      <c r="HV40" s="86"/>
      <c r="HW40" s="88"/>
      <c r="HX40" s="88" t="e">
        <f t="shared" si="42"/>
        <v>#DIV/0!</v>
      </c>
      <c r="HY40" s="86"/>
      <c r="HZ40" s="86"/>
      <c r="IA40" s="86"/>
      <c r="IB40" s="73" t="s">
        <v>559</v>
      </c>
      <c r="IC40" s="5" t="s">
        <v>279</v>
      </c>
      <c r="ID40" s="86"/>
      <c r="IE40" s="86"/>
      <c r="IF40" s="86"/>
      <c r="IG40" s="86"/>
      <c r="IH40" s="88"/>
      <c r="II40" s="88" t="e">
        <f t="shared" si="43"/>
        <v>#DIV/0!</v>
      </c>
      <c r="IJ40" s="86"/>
      <c r="IK40" s="86"/>
      <c r="IL40" s="86"/>
      <c r="IM40" s="73" t="s">
        <v>563</v>
      </c>
      <c r="IN40" s="5" t="s">
        <v>279</v>
      </c>
      <c r="IO40" s="86"/>
      <c r="IP40" s="86"/>
      <c r="IQ40" s="86"/>
      <c r="IR40" s="86"/>
      <c r="IS40" s="88"/>
      <c r="IT40" s="88" t="e">
        <f t="shared" si="44"/>
        <v>#DIV/0!</v>
      </c>
      <c r="IU40" s="86"/>
      <c r="IV40" s="86"/>
    </row>
    <row r="41" spans="1:256" ht="27" customHeight="1" thickBot="1">
      <c r="A41" s="17">
        <v>1660</v>
      </c>
      <c r="B41" s="20">
        <v>2000</v>
      </c>
      <c r="C41" s="21" t="s">
        <v>131</v>
      </c>
      <c r="D41" s="77" t="s">
        <v>18</v>
      </c>
      <c r="E41" s="55" t="s">
        <v>153</v>
      </c>
      <c r="F41" s="5" t="s">
        <v>141</v>
      </c>
      <c r="G41" s="86"/>
      <c r="H41" s="86"/>
      <c r="I41" s="86"/>
      <c r="J41" s="86"/>
      <c r="K41" s="88"/>
      <c r="L41" s="88" t="e">
        <f t="shared" si="23"/>
        <v>#DIV/0!</v>
      </c>
      <c r="M41" s="86"/>
      <c r="N41" s="86"/>
      <c r="O41" s="86"/>
      <c r="P41" s="55" t="s">
        <v>153</v>
      </c>
      <c r="Q41" s="5" t="s">
        <v>141</v>
      </c>
      <c r="R41" s="86"/>
      <c r="S41" s="86"/>
      <c r="T41" s="86"/>
      <c r="U41" s="86"/>
      <c r="V41" s="88"/>
      <c r="W41" s="88" t="e">
        <f t="shared" si="24"/>
        <v>#DIV/0!</v>
      </c>
      <c r="X41" s="86"/>
      <c r="Y41" s="86"/>
      <c r="Z41" s="86"/>
      <c r="AA41" s="55" t="s">
        <v>153</v>
      </c>
      <c r="AB41" s="5" t="s">
        <v>141</v>
      </c>
      <c r="AC41" s="86"/>
      <c r="AD41" s="86"/>
      <c r="AE41" s="86"/>
      <c r="AF41" s="86"/>
      <c r="AG41" s="88"/>
      <c r="AH41" s="88" t="e">
        <f t="shared" si="25"/>
        <v>#DIV/0!</v>
      </c>
      <c r="AI41" s="86"/>
      <c r="AJ41" s="86"/>
      <c r="AK41" s="86"/>
      <c r="AL41" s="57" t="s">
        <v>160</v>
      </c>
      <c r="AM41" s="5" t="s">
        <v>141</v>
      </c>
      <c r="AN41" s="86" t="s">
        <v>229</v>
      </c>
      <c r="AO41" s="93" t="s">
        <v>230</v>
      </c>
      <c r="AP41" s="86" t="s">
        <v>231</v>
      </c>
      <c r="AQ41" s="86">
        <v>72</v>
      </c>
      <c r="AR41" s="95">
        <v>11.18</v>
      </c>
      <c r="AS41" s="95">
        <f t="shared" si="26"/>
        <v>0.15527777777777776</v>
      </c>
      <c r="AT41" s="97">
        <v>22360</v>
      </c>
      <c r="AU41" s="91" t="s">
        <v>156</v>
      </c>
      <c r="AV41" s="86" t="s">
        <v>175</v>
      </c>
      <c r="AW41" s="4" t="s">
        <v>278</v>
      </c>
      <c r="AX41" s="5" t="s">
        <v>279</v>
      </c>
      <c r="AY41" s="86" t="s">
        <v>232</v>
      </c>
      <c r="AZ41" s="93" t="s">
        <v>233</v>
      </c>
      <c r="BA41" s="86" t="s">
        <v>234</v>
      </c>
      <c r="BB41" s="86">
        <v>120</v>
      </c>
      <c r="BC41" s="95">
        <v>14.39</v>
      </c>
      <c r="BD41" s="95">
        <f t="shared" si="27"/>
        <v>0.11991666666666667</v>
      </c>
      <c r="BE41" s="98">
        <v>28780</v>
      </c>
      <c r="BF41" s="91" t="s">
        <v>156</v>
      </c>
      <c r="BG41" s="86" t="s">
        <v>175</v>
      </c>
      <c r="BH41" s="63" t="s">
        <v>283</v>
      </c>
      <c r="BI41" s="5" t="s">
        <v>279</v>
      </c>
      <c r="BJ41" s="86"/>
      <c r="BK41" s="86"/>
      <c r="BL41" s="86"/>
      <c r="BM41" s="86"/>
      <c r="BN41" s="88"/>
      <c r="BO41" s="88" t="e">
        <f t="shared" si="28"/>
        <v>#DIV/0!</v>
      </c>
      <c r="BP41" s="86"/>
      <c r="BQ41" s="86"/>
      <c r="BR41" s="86"/>
      <c r="BS41" s="63" t="s">
        <v>290</v>
      </c>
      <c r="BT41" s="5" t="s">
        <v>291</v>
      </c>
      <c r="BU41" s="86"/>
      <c r="BV41" s="86"/>
      <c r="BW41" s="86"/>
      <c r="BX41" s="86"/>
      <c r="BY41" s="88"/>
      <c r="BZ41" s="88" t="e">
        <f t="shared" si="29"/>
        <v>#DIV/0!</v>
      </c>
      <c r="CA41" s="86"/>
      <c r="CB41" s="86"/>
      <c r="CC41" s="86"/>
      <c r="CD41" s="63" t="s">
        <v>329</v>
      </c>
      <c r="CE41" s="5" t="s">
        <v>328</v>
      </c>
      <c r="CF41" s="86" t="s">
        <v>251</v>
      </c>
      <c r="CG41" s="93" t="s">
        <v>395</v>
      </c>
      <c r="CH41" s="86" t="s">
        <v>399</v>
      </c>
      <c r="CI41" s="86">
        <v>108</v>
      </c>
      <c r="CJ41" s="95">
        <v>24.11</v>
      </c>
      <c r="CK41" s="95">
        <f t="shared" si="30"/>
        <v>0.22324074074074074</v>
      </c>
      <c r="CL41" s="97">
        <v>48220</v>
      </c>
      <c r="CM41" s="86"/>
      <c r="CN41" s="92" t="s">
        <v>396</v>
      </c>
      <c r="CO41" s="65" t="s">
        <v>435</v>
      </c>
      <c r="CP41" s="5" t="s">
        <v>436</v>
      </c>
      <c r="CQ41" s="86"/>
      <c r="CR41" s="86"/>
      <c r="CS41" s="86"/>
      <c r="CT41" s="86"/>
      <c r="CU41" s="88"/>
      <c r="CV41" s="88" t="e">
        <f t="shared" si="31"/>
        <v>#DIV/0!</v>
      </c>
      <c r="CW41" s="86"/>
      <c r="CX41" s="86"/>
      <c r="CY41" s="86"/>
      <c r="CZ41" s="66" t="s">
        <v>441</v>
      </c>
      <c r="DA41" s="5" t="s">
        <v>442</v>
      </c>
      <c r="DB41" s="86"/>
      <c r="DC41" s="86"/>
      <c r="DD41" s="86"/>
      <c r="DE41" s="86"/>
      <c r="DF41" s="88"/>
      <c r="DG41" s="88" t="e">
        <f t="shared" si="32"/>
        <v>#DIV/0!</v>
      </c>
      <c r="DH41" s="86"/>
      <c r="DI41" s="86"/>
      <c r="DJ41" s="86"/>
      <c r="DK41" s="66" t="s">
        <v>444</v>
      </c>
      <c r="DL41" s="5" t="s">
        <v>279</v>
      </c>
      <c r="DM41" s="86" t="s">
        <v>497</v>
      </c>
      <c r="DN41" s="93" t="s">
        <v>230</v>
      </c>
      <c r="DO41" s="86" t="s">
        <v>231</v>
      </c>
      <c r="DP41" s="86">
        <v>72</v>
      </c>
      <c r="DQ41" s="95">
        <v>11.06</v>
      </c>
      <c r="DR41" s="95">
        <f t="shared" si="33"/>
        <v>0.15361111111111111</v>
      </c>
      <c r="DS41" s="97">
        <v>22120</v>
      </c>
      <c r="DT41" s="91" t="s">
        <v>156</v>
      </c>
      <c r="DU41" s="86"/>
      <c r="DV41" s="65" t="s">
        <v>511</v>
      </c>
      <c r="DW41" s="5" t="s">
        <v>512</v>
      </c>
      <c r="DX41" s="86" t="s">
        <v>251</v>
      </c>
      <c r="DY41" s="93" t="s">
        <v>518</v>
      </c>
      <c r="DZ41" s="86" t="s">
        <v>399</v>
      </c>
      <c r="EA41" s="86">
        <v>108</v>
      </c>
      <c r="EB41" s="95">
        <v>24.21</v>
      </c>
      <c r="EC41" s="95">
        <f t="shared" si="34"/>
        <v>0.22416666666666668</v>
      </c>
      <c r="ED41" s="97">
        <v>48420</v>
      </c>
      <c r="EE41" s="86"/>
      <c r="EF41" s="92" t="s">
        <v>516</v>
      </c>
      <c r="EG41" s="65" t="s">
        <v>519</v>
      </c>
      <c r="EH41" s="5" t="s">
        <v>141</v>
      </c>
      <c r="EI41" s="86"/>
      <c r="EJ41" s="86"/>
      <c r="EK41" s="86"/>
      <c r="EL41" s="86"/>
      <c r="EM41" s="88"/>
      <c r="EN41" s="88" t="e">
        <f t="shared" si="22"/>
        <v>#DIV/0!</v>
      </c>
      <c r="EO41" s="86"/>
      <c r="EP41" s="86"/>
      <c r="EQ41" s="86"/>
      <c r="ER41" s="65" t="s">
        <v>522</v>
      </c>
      <c r="ES41" s="5" t="s">
        <v>141</v>
      </c>
      <c r="ET41" s="86"/>
      <c r="EU41" s="86"/>
      <c r="EV41" s="86"/>
      <c r="EW41" s="86"/>
      <c r="EX41" s="88"/>
      <c r="EY41" s="88" t="e">
        <f t="shared" si="35"/>
        <v>#DIV/0!</v>
      </c>
      <c r="EZ41" s="86"/>
      <c r="FA41" s="86"/>
      <c r="FB41" s="86"/>
      <c r="FC41" s="65" t="s">
        <v>525</v>
      </c>
      <c r="FD41" s="5" t="s">
        <v>526</v>
      </c>
      <c r="FE41" s="86"/>
      <c r="FF41" s="86"/>
      <c r="FG41" s="86"/>
      <c r="FH41" s="86"/>
      <c r="FI41" s="88"/>
      <c r="FJ41" s="88" t="e">
        <f t="shared" si="36"/>
        <v>#DIV/0!</v>
      </c>
      <c r="FK41" s="86"/>
      <c r="FL41" s="86"/>
      <c r="FM41" s="86"/>
      <c r="FN41" s="65" t="s">
        <v>530</v>
      </c>
      <c r="FO41" s="5" t="s">
        <v>531</v>
      </c>
      <c r="FP41" s="86"/>
      <c r="FQ41" s="86"/>
      <c r="FR41" s="86"/>
      <c r="FS41" s="86"/>
      <c r="FT41" s="88"/>
      <c r="FU41" s="88" t="e">
        <f t="shared" si="37"/>
        <v>#DIV/0!</v>
      </c>
      <c r="FV41" s="86"/>
      <c r="FW41" s="86"/>
      <c r="FX41" s="86"/>
      <c r="FY41" s="65" t="s">
        <v>537</v>
      </c>
      <c r="FZ41" s="5" t="s">
        <v>538</v>
      </c>
      <c r="GA41" s="86" t="s">
        <v>251</v>
      </c>
      <c r="GB41" s="93" t="s">
        <v>518</v>
      </c>
      <c r="GC41" s="86" t="s">
        <v>399</v>
      </c>
      <c r="GD41" s="86">
        <v>108</v>
      </c>
      <c r="GE41" s="95">
        <v>23.06</v>
      </c>
      <c r="GF41" s="88">
        <f t="shared" si="38"/>
        <v>0.2135185185185185</v>
      </c>
      <c r="GG41" s="97">
        <v>46120</v>
      </c>
      <c r="GH41" s="86"/>
      <c r="GI41" s="92" t="s">
        <v>516</v>
      </c>
      <c r="GJ41" s="65" t="s">
        <v>539</v>
      </c>
      <c r="GK41" s="5" t="s">
        <v>279</v>
      </c>
      <c r="GL41" s="86"/>
      <c r="GM41" s="86"/>
      <c r="GN41" s="86"/>
      <c r="GO41" s="86"/>
      <c r="GP41" s="88"/>
      <c r="GQ41" s="88" t="e">
        <f t="shared" si="39"/>
        <v>#DIV/0!</v>
      </c>
      <c r="GR41" s="86"/>
      <c r="GS41" s="86"/>
      <c r="GT41" s="86"/>
      <c r="GU41" s="65" t="s">
        <v>544</v>
      </c>
      <c r="GV41" s="5" t="s">
        <v>279</v>
      </c>
      <c r="GW41" s="86"/>
      <c r="GX41" s="86"/>
      <c r="GY41" s="86"/>
      <c r="GZ41" s="86"/>
      <c r="HA41" s="88"/>
      <c r="HB41" s="88" t="e">
        <f t="shared" si="40"/>
        <v>#DIV/0!</v>
      </c>
      <c r="HC41" s="86"/>
      <c r="HD41" s="86"/>
      <c r="HE41" s="86"/>
      <c r="HF41" s="73" t="s">
        <v>546</v>
      </c>
      <c r="HG41" s="5" t="s">
        <v>279</v>
      </c>
      <c r="HH41" s="86"/>
      <c r="HI41" s="86"/>
      <c r="HJ41" s="86"/>
      <c r="HK41" s="86"/>
      <c r="HL41" s="88"/>
      <c r="HM41" s="88" t="e">
        <f t="shared" si="41"/>
        <v>#DIV/0!</v>
      </c>
      <c r="HN41" s="86"/>
      <c r="HO41" s="86"/>
      <c r="HP41" s="86"/>
      <c r="HQ41" s="73" t="s">
        <v>546</v>
      </c>
      <c r="HR41" s="5" t="s">
        <v>279</v>
      </c>
      <c r="HS41" s="86"/>
      <c r="HT41" s="86"/>
      <c r="HU41" s="86"/>
      <c r="HV41" s="86"/>
      <c r="HW41" s="88"/>
      <c r="HX41" s="88" t="e">
        <f t="shared" si="42"/>
        <v>#DIV/0!</v>
      </c>
      <c r="HY41" s="86"/>
      <c r="HZ41" s="86"/>
      <c r="IA41" s="86"/>
      <c r="IB41" s="73" t="s">
        <v>559</v>
      </c>
      <c r="IC41" s="5" t="s">
        <v>279</v>
      </c>
      <c r="ID41" s="86"/>
      <c r="IE41" s="86"/>
      <c r="IF41" s="86"/>
      <c r="IG41" s="86"/>
      <c r="IH41" s="88"/>
      <c r="II41" s="88" t="e">
        <f t="shared" si="43"/>
        <v>#DIV/0!</v>
      </c>
      <c r="IJ41" s="86"/>
      <c r="IK41" s="86"/>
      <c r="IL41" s="86"/>
      <c r="IM41" s="73" t="s">
        <v>563</v>
      </c>
      <c r="IN41" s="5" t="s">
        <v>279</v>
      </c>
      <c r="IO41" s="86"/>
      <c r="IP41" s="86"/>
      <c r="IQ41" s="86"/>
      <c r="IR41" s="86"/>
      <c r="IS41" s="88"/>
      <c r="IT41" s="88" t="e">
        <f t="shared" si="44"/>
        <v>#DIV/0!</v>
      </c>
      <c r="IU41" s="86"/>
      <c r="IV41" s="86"/>
    </row>
    <row r="42" spans="1:256" ht="27" customHeight="1" thickBot="1">
      <c r="A42" s="17">
        <v>1661</v>
      </c>
      <c r="B42" s="20">
        <v>2000</v>
      </c>
      <c r="C42" s="21" t="s">
        <v>131</v>
      </c>
      <c r="D42" s="74" t="s">
        <v>19</v>
      </c>
      <c r="E42" s="55" t="s">
        <v>153</v>
      </c>
      <c r="F42" s="5" t="s">
        <v>141</v>
      </c>
      <c r="G42" s="86"/>
      <c r="H42" s="86"/>
      <c r="I42" s="86"/>
      <c r="J42" s="86"/>
      <c r="K42" s="88"/>
      <c r="L42" s="88" t="e">
        <f t="shared" si="23"/>
        <v>#DIV/0!</v>
      </c>
      <c r="M42" s="86"/>
      <c r="N42" s="86"/>
      <c r="O42" s="86"/>
      <c r="P42" s="55" t="s">
        <v>153</v>
      </c>
      <c r="Q42" s="5" t="s">
        <v>141</v>
      </c>
      <c r="R42" s="86"/>
      <c r="S42" s="86"/>
      <c r="T42" s="86"/>
      <c r="U42" s="86"/>
      <c r="V42" s="88"/>
      <c r="W42" s="88" t="e">
        <f t="shared" si="24"/>
        <v>#DIV/0!</v>
      </c>
      <c r="X42" s="86"/>
      <c r="Y42" s="86"/>
      <c r="Z42" s="86"/>
      <c r="AA42" s="55" t="s">
        <v>153</v>
      </c>
      <c r="AB42" s="5" t="s">
        <v>141</v>
      </c>
      <c r="AC42" s="86"/>
      <c r="AD42" s="86"/>
      <c r="AE42" s="86"/>
      <c r="AF42" s="86"/>
      <c r="AG42" s="88"/>
      <c r="AH42" s="88" t="e">
        <f t="shared" si="25"/>
        <v>#DIV/0!</v>
      </c>
      <c r="AI42" s="86"/>
      <c r="AJ42" s="86"/>
      <c r="AK42" s="86"/>
      <c r="AL42" s="57" t="s">
        <v>160</v>
      </c>
      <c r="AM42" s="5" t="s">
        <v>141</v>
      </c>
      <c r="AN42" s="86" t="s">
        <v>227</v>
      </c>
      <c r="AO42" s="93" t="s">
        <v>235</v>
      </c>
      <c r="AP42" s="86" t="s">
        <v>236</v>
      </c>
      <c r="AQ42" s="86">
        <v>1</v>
      </c>
      <c r="AR42" s="95">
        <v>31.59</v>
      </c>
      <c r="AS42" s="95">
        <f t="shared" si="26"/>
        <v>31.59</v>
      </c>
      <c r="AT42" s="97">
        <v>63180</v>
      </c>
      <c r="AU42" s="86"/>
      <c r="AV42" s="92" t="s">
        <v>397</v>
      </c>
      <c r="AW42" s="4" t="s">
        <v>278</v>
      </c>
      <c r="AX42" s="5" t="s">
        <v>279</v>
      </c>
      <c r="AY42" s="86"/>
      <c r="AZ42" s="86"/>
      <c r="BA42" s="86"/>
      <c r="BB42" s="86"/>
      <c r="BC42" s="88"/>
      <c r="BD42" s="88" t="e">
        <f t="shared" si="27"/>
        <v>#DIV/0!</v>
      </c>
      <c r="BE42" s="99"/>
      <c r="BF42" s="86"/>
      <c r="BG42" s="86"/>
      <c r="BH42" s="63" t="s">
        <v>283</v>
      </c>
      <c r="BI42" s="5" t="s">
        <v>279</v>
      </c>
      <c r="BJ42" s="86"/>
      <c r="BK42" s="86"/>
      <c r="BL42" s="86"/>
      <c r="BM42" s="86"/>
      <c r="BN42" s="88"/>
      <c r="BO42" s="88" t="e">
        <f t="shared" si="28"/>
        <v>#DIV/0!</v>
      </c>
      <c r="BP42" s="86"/>
      <c r="BQ42" s="86"/>
      <c r="BR42" s="86"/>
      <c r="BS42" s="63" t="s">
        <v>290</v>
      </c>
      <c r="BT42" s="5" t="s">
        <v>291</v>
      </c>
      <c r="BU42" s="86"/>
      <c r="BV42" s="86"/>
      <c r="BW42" s="86"/>
      <c r="BX42" s="86"/>
      <c r="BY42" s="88"/>
      <c r="BZ42" s="88" t="e">
        <f t="shared" si="29"/>
        <v>#DIV/0!</v>
      </c>
      <c r="CA42" s="86"/>
      <c r="CB42" s="86"/>
      <c r="CC42" s="86"/>
      <c r="CD42" s="63" t="s">
        <v>329</v>
      </c>
      <c r="CE42" s="5" t="s">
        <v>328</v>
      </c>
      <c r="CF42" s="86" t="s">
        <v>332</v>
      </c>
      <c r="CG42" s="93" t="s">
        <v>400</v>
      </c>
      <c r="CH42" s="86" t="s">
        <v>266</v>
      </c>
      <c r="CI42" s="86">
        <v>40</v>
      </c>
      <c r="CJ42" s="95">
        <v>20.23</v>
      </c>
      <c r="CK42" s="95">
        <f t="shared" si="30"/>
        <v>0.50575</v>
      </c>
      <c r="CL42" s="97">
        <v>40460</v>
      </c>
      <c r="CM42" s="86"/>
      <c r="CN42" s="92" t="s">
        <v>398</v>
      </c>
      <c r="CO42" s="65" t="s">
        <v>435</v>
      </c>
      <c r="CP42" s="5" t="s">
        <v>436</v>
      </c>
      <c r="CQ42" s="86"/>
      <c r="CR42" s="86"/>
      <c r="CS42" s="86"/>
      <c r="CT42" s="86"/>
      <c r="CU42" s="88"/>
      <c r="CV42" s="88" t="e">
        <f t="shared" si="31"/>
        <v>#DIV/0!</v>
      </c>
      <c r="CW42" s="86"/>
      <c r="CX42" s="86"/>
      <c r="CY42" s="86"/>
      <c r="CZ42" s="66" t="s">
        <v>441</v>
      </c>
      <c r="DA42" s="5" t="s">
        <v>442</v>
      </c>
      <c r="DB42" s="86"/>
      <c r="DC42" s="86"/>
      <c r="DD42" s="86"/>
      <c r="DE42" s="86"/>
      <c r="DF42" s="88"/>
      <c r="DG42" s="88" t="e">
        <f t="shared" si="32"/>
        <v>#DIV/0!</v>
      </c>
      <c r="DH42" s="86"/>
      <c r="DI42" s="86"/>
      <c r="DJ42" s="86"/>
      <c r="DK42" s="66" t="s">
        <v>444</v>
      </c>
      <c r="DL42" s="5" t="s">
        <v>279</v>
      </c>
      <c r="DM42" s="86" t="s">
        <v>498</v>
      </c>
      <c r="DN42" s="93" t="s">
        <v>499</v>
      </c>
      <c r="DO42" s="86" t="s">
        <v>266</v>
      </c>
      <c r="DP42" s="86">
        <v>40</v>
      </c>
      <c r="DQ42" s="95">
        <v>31.81</v>
      </c>
      <c r="DR42" s="95">
        <f t="shared" si="33"/>
        <v>0.79525</v>
      </c>
      <c r="DS42" s="97">
        <v>63620</v>
      </c>
      <c r="DT42" s="91" t="s">
        <v>156</v>
      </c>
      <c r="DU42" s="86"/>
      <c r="DV42" s="65" t="s">
        <v>511</v>
      </c>
      <c r="DW42" s="5" t="s">
        <v>512</v>
      </c>
      <c r="DX42" s="86"/>
      <c r="DY42" s="86"/>
      <c r="DZ42" s="86"/>
      <c r="EA42" s="86"/>
      <c r="EB42" s="88"/>
      <c r="EC42" s="88" t="e">
        <f t="shared" si="34"/>
        <v>#DIV/0!</v>
      </c>
      <c r="ED42" s="86"/>
      <c r="EE42" s="86"/>
      <c r="EF42" s="86"/>
      <c r="EG42" s="65" t="s">
        <v>519</v>
      </c>
      <c r="EH42" s="5" t="s">
        <v>141</v>
      </c>
      <c r="EI42" s="86"/>
      <c r="EJ42" s="86"/>
      <c r="EK42" s="86"/>
      <c r="EL42" s="86"/>
      <c r="EM42" s="88"/>
      <c r="EN42" s="88" t="e">
        <f t="shared" si="22"/>
        <v>#DIV/0!</v>
      </c>
      <c r="EO42" s="86"/>
      <c r="EP42" s="86"/>
      <c r="EQ42" s="86"/>
      <c r="ER42" s="65" t="s">
        <v>522</v>
      </c>
      <c r="ES42" s="5" t="s">
        <v>141</v>
      </c>
      <c r="ET42" s="86"/>
      <c r="EU42" s="86"/>
      <c r="EV42" s="86"/>
      <c r="EW42" s="86"/>
      <c r="EX42" s="88"/>
      <c r="EY42" s="88" t="e">
        <f t="shared" si="35"/>
        <v>#DIV/0!</v>
      </c>
      <c r="EZ42" s="86"/>
      <c r="FA42" s="86"/>
      <c r="FB42" s="86"/>
      <c r="FC42" s="65" t="s">
        <v>525</v>
      </c>
      <c r="FD42" s="5" t="s">
        <v>526</v>
      </c>
      <c r="FE42" s="86"/>
      <c r="FF42" s="86"/>
      <c r="FG42" s="86"/>
      <c r="FH42" s="86"/>
      <c r="FI42" s="88"/>
      <c r="FJ42" s="88" t="e">
        <f t="shared" si="36"/>
        <v>#DIV/0!</v>
      </c>
      <c r="FK42" s="86"/>
      <c r="FL42" s="86"/>
      <c r="FM42" s="86"/>
      <c r="FN42" s="65" t="s">
        <v>530</v>
      </c>
      <c r="FO42" s="5" t="s">
        <v>531</v>
      </c>
      <c r="FP42" s="86" t="s">
        <v>532</v>
      </c>
      <c r="FQ42" s="93" t="s">
        <v>499</v>
      </c>
      <c r="FR42" s="86" t="s">
        <v>266</v>
      </c>
      <c r="FS42" s="86">
        <v>40</v>
      </c>
      <c r="FT42" s="95">
        <v>17.55</v>
      </c>
      <c r="FU42" s="88">
        <f t="shared" si="37"/>
        <v>0.43875000000000003</v>
      </c>
      <c r="FV42" s="97">
        <v>17.55</v>
      </c>
      <c r="FW42" s="91" t="s">
        <v>156</v>
      </c>
      <c r="FX42" s="92" t="s">
        <v>465</v>
      </c>
      <c r="FY42" s="65" t="s">
        <v>537</v>
      </c>
      <c r="FZ42" s="5" t="s">
        <v>538</v>
      </c>
      <c r="GA42" s="86"/>
      <c r="GB42" s="86"/>
      <c r="GC42" s="86"/>
      <c r="GD42" s="86"/>
      <c r="GE42" s="88"/>
      <c r="GF42" s="88" t="e">
        <f t="shared" si="38"/>
        <v>#DIV/0!</v>
      </c>
      <c r="GG42" s="86"/>
      <c r="GH42" s="86"/>
      <c r="GI42" s="86"/>
      <c r="GJ42" s="65" t="s">
        <v>539</v>
      </c>
      <c r="GK42" s="5" t="s">
        <v>279</v>
      </c>
      <c r="GL42" s="86"/>
      <c r="GM42" s="86"/>
      <c r="GN42" s="86"/>
      <c r="GO42" s="86"/>
      <c r="GP42" s="88"/>
      <c r="GQ42" s="88" t="e">
        <f t="shared" si="39"/>
        <v>#DIV/0!</v>
      </c>
      <c r="GR42" s="86"/>
      <c r="GS42" s="86"/>
      <c r="GT42" s="86"/>
      <c r="GU42" s="65" t="s">
        <v>544</v>
      </c>
      <c r="GV42" s="5" t="s">
        <v>279</v>
      </c>
      <c r="GW42" s="86"/>
      <c r="GX42" s="86"/>
      <c r="GY42" s="86"/>
      <c r="GZ42" s="86"/>
      <c r="HA42" s="88"/>
      <c r="HB42" s="88" t="e">
        <f t="shared" si="40"/>
        <v>#DIV/0!</v>
      </c>
      <c r="HC42" s="86"/>
      <c r="HD42" s="86"/>
      <c r="HE42" s="86"/>
      <c r="HF42" s="73" t="s">
        <v>546</v>
      </c>
      <c r="HG42" s="5" t="s">
        <v>279</v>
      </c>
      <c r="HH42" s="86"/>
      <c r="HI42" s="86"/>
      <c r="HJ42" s="86"/>
      <c r="HK42" s="86"/>
      <c r="HL42" s="88"/>
      <c r="HM42" s="88" t="e">
        <f t="shared" si="41"/>
        <v>#DIV/0!</v>
      </c>
      <c r="HN42" s="86"/>
      <c r="HO42" s="86"/>
      <c r="HP42" s="86"/>
      <c r="HQ42" s="73" t="s">
        <v>546</v>
      </c>
      <c r="HR42" s="5" t="s">
        <v>279</v>
      </c>
      <c r="HS42" s="86"/>
      <c r="HT42" s="86"/>
      <c r="HU42" s="86"/>
      <c r="HV42" s="86"/>
      <c r="HW42" s="88"/>
      <c r="HX42" s="88" t="e">
        <f t="shared" si="42"/>
        <v>#DIV/0!</v>
      </c>
      <c r="HY42" s="86"/>
      <c r="HZ42" s="86"/>
      <c r="IA42" s="86"/>
      <c r="IB42" s="73" t="s">
        <v>559</v>
      </c>
      <c r="IC42" s="5" t="s">
        <v>279</v>
      </c>
      <c r="ID42" s="86"/>
      <c r="IE42" s="86"/>
      <c r="IF42" s="86"/>
      <c r="IG42" s="86"/>
      <c r="IH42" s="88"/>
      <c r="II42" s="88" t="e">
        <f t="shared" si="43"/>
        <v>#DIV/0!</v>
      </c>
      <c r="IJ42" s="86"/>
      <c r="IK42" s="86"/>
      <c r="IL42" s="86"/>
      <c r="IM42" s="73" t="s">
        <v>563</v>
      </c>
      <c r="IN42" s="5" t="s">
        <v>279</v>
      </c>
      <c r="IO42" s="86"/>
      <c r="IP42" s="86"/>
      <c r="IQ42" s="86"/>
      <c r="IR42" s="86"/>
      <c r="IS42" s="88"/>
      <c r="IT42" s="88" t="e">
        <f t="shared" si="44"/>
        <v>#DIV/0!</v>
      </c>
      <c r="IU42" s="86"/>
      <c r="IV42" s="86"/>
    </row>
    <row r="43" spans="1:256" ht="27" customHeight="1" thickBot="1">
      <c r="A43" s="41">
        <v>1662</v>
      </c>
      <c r="B43" s="35">
        <v>256000</v>
      </c>
      <c r="C43" s="36" t="s">
        <v>148</v>
      </c>
      <c r="D43" s="75" t="s">
        <v>28</v>
      </c>
      <c r="E43" s="55" t="s">
        <v>153</v>
      </c>
      <c r="F43" s="5" t="s">
        <v>141</v>
      </c>
      <c r="G43" s="86"/>
      <c r="H43" s="86"/>
      <c r="I43" s="86"/>
      <c r="J43" s="86"/>
      <c r="K43" s="88"/>
      <c r="L43" s="88" t="e">
        <f t="shared" si="23"/>
        <v>#DIV/0!</v>
      </c>
      <c r="M43" s="86"/>
      <c r="N43" s="86"/>
      <c r="O43" s="86"/>
      <c r="P43" s="55" t="s">
        <v>153</v>
      </c>
      <c r="Q43" s="5" t="s">
        <v>141</v>
      </c>
      <c r="R43" s="86"/>
      <c r="S43" s="86"/>
      <c r="T43" s="86"/>
      <c r="U43" s="86"/>
      <c r="V43" s="88"/>
      <c r="W43" s="88" t="e">
        <f t="shared" si="24"/>
        <v>#DIV/0!</v>
      </c>
      <c r="X43" s="86"/>
      <c r="Y43" s="86"/>
      <c r="Z43" s="86"/>
      <c r="AA43" s="55" t="s">
        <v>153</v>
      </c>
      <c r="AB43" s="5" t="s">
        <v>141</v>
      </c>
      <c r="AC43" s="86"/>
      <c r="AD43" s="86"/>
      <c r="AE43" s="86"/>
      <c r="AF43" s="86"/>
      <c r="AG43" s="88"/>
      <c r="AH43" s="88" t="e">
        <f t="shared" si="25"/>
        <v>#DIV/0!</v>
      </c>
      <c r="AI43" s="86"/>
      <c r="AJ43" s="86"/>
      <c r="AK43" s="86"/>
      <c r="AL43" s="57" t="s">
        <v>160</v>
      </c>
      <c r="AM43" s="5" t="s">
        <v>141</v>
      </c>
      <c r="AN43" s="86"/>
      <c r="AO43" s="86"/>
      <c r="AP43" s="86"/>
      <c r="AQ43" s="86"/>
      <c r="AR43" s="88"/>
      <c r="AS43" s="88" t="e">
        <f t="shared" si="26"/>
        <v>#DIV/0!</v>
      </c>
      <c r="AT43" s="86"/>
      <c r="AU43" s="86"/>
      <c r="AV43" s="86"/>
      <c r="AW43" s="4" t="s">
        <v>278</v>
      </c>
      <c r="AX43" s="5" t="s">
        <v>279</v>
      </c>
      <c r="AY43" s="86"/>
      <c r="AZ43" s="86"/>
      <c r="BA43" s="86"/>
      <c r="BB43" s="86"/>
      <c r="BC43" s="88"/>
      <c r="BD43" s="88" t="e">
        <f t="shared" si="27"/>
        <v>#DIV/0!</v>
      </c>
      <c r="BE43" s="99"/>
      <c r="BF43" s="86"/>
      <c r="BG43" s="86"/>
      <c r="BH43" s="63" t="s">
        <v>283</v>
      </c>
      <c r="BI43" s="5" t="s">
        <v>279</v>
      </c>
      <c r="BJ43" s="86"/>
      <c r="BK43" s="86"/>
      <c r="BL43" s="86"/>
      <c r="BM43" s="86"/>
      <c r="BN43" s="88"/>
      <c r="BO43" s="88" t="e">
        <f t="shared" si="28"/>
        <v>#DIV/0!</v>
      </c>
      <c r="BP43" s="86"/>
      <c r="BQ43" s="86"/>
      <c r="BR43" s="86"/>
      <c r="BS43" s="63" t="s">
        <v>290</v>
      </c>
      <c r="BT43" s="5" t="s">
        <v>291</v>
      </c>
      <c r="BU43" s="86"/>
      <c r="BV43" s="86"/>
      <c r="BW43" s="86"/>
      <c r="BX43" s="86"/>
      <c r="BY43" s="88"/>
      <c r="BZ43" s="88" t="e">
        <f t="shared" si="29"/>
        <v>#DIV/0!</v>
      </c>
      <c r="CA43" s="86"/>
      <c r="CB43" s="86"/>
      <c r="CC43" s="86"/>
      <c r="CD43" s="63" t="s">
        <v>329</v>
      </c>
      <c r="CE43" s="5" t="s">
        <v>328</v>
      </c>
      <c r="CF43" s="86" t="s">
        <v>332</v>
      </c>
      <c r="CG43" s="93" t="s">
        <v>406</v>
      </c>
      <c r="CH43" s="86" t="s">
        <v>408</v>
      </c>
      <c r="CI43" s="86">
        <v>60</v>
      </c>
      <c r="CJ43" s="95">
        <v>19.43</v>
      </c>
      <c r="CK43" s="95">
        <f t="shared" si="30"/>
        <v>0.3238333333333333</v>
      </c>
      <c r="CL43" s="97">
        <v>124352</v>
      </c>
      <c r="CM43" s="86"/>
      <c r="CN43" s="92" t="s">
        <v>409</v>
      </c>
      <c r="CO43" s="65" t="s">
        <v>435</v>
      </c>
      <c r="CP43" s="5" t="s">
        <v>436</v>
      </c>
      <c r="CQ43" s="86"/>
      <c r="CR43" s="86"/>
      <c r="CS43" s="86"/>
      <c r="CT43" s="86"/>
      <c r="CU43" s="88"/>
      <c r="CV43" s="88" t="e">
        <f t="shared" si="31"/>
        <v>#DIV/0!</v>
      </c>
      <c r="CW43" s="86"/>
      <c r="CX43" s="86"/>
      <c r="CY43" s="86"/>
      <c r="CZ43" s="66" t="s">
        <v>441</v>
      </c>
      <c r="DA43" s="5" t="s">
        <v>442</v>
      </c>
      <c r="DB43" s="86"/>
      <c r="DC43" s="86"/>
      <c r="DD43" s="86"/>
      <c r="DE43" s="86"/>
      <c r="DF43" s="88"/>
      <c r="DG43" s="88" t="e">
        <f t="shared" si="32"/>
        <v>#DIV/0!</v>
      </c>
      <c r="DH43" s="86"/>
      <c r="DI43" s="86"/>
      <c r="DJ43" s="86"/>
      <c r="DK43" s="66" t="s">
        <v>444</v>
      </c>
      <c r="DL43" s="5" t="s">
        <v>279</v>
      </c>
      <c r="DM43" s="86" t="s">
        <v>447</v>
      </c>
      <c r="DN43" s="93" t="s">
        <v>502</v>
      </c>
      <c r="DO43" s="86" t="s">
        <v>503</v>
      </c>
      <c r="DP43" s="86">
        <v>64</v>
      </c>
      <c r="DQ43" s="95">
        <v>25.35</v>
      </c>
      <c r="DR43" s="95">
        <f t="shared" si="33"/>
        <v>0.39609375</v>
      </c>
      <c r="DS43" s="97">
        <v>101400</v>
      </c>
      <c r="DT43" s="91" t="s">
        <v>156</v>
      </c>
      <c r="DU43" s="86"/>
      <c r="DV43" s="65" t="s">
        <v>511</v>
      </c>
      <c r="DW43" s="5" t="s">
        <v>512</v>
      </c>
      <c r="DX43" s="86"/>
      <c r="DY43" s="86"/>
      <c r="DZ43" s="86"/>
      <c r="EA43" s="86"/>
      <c r="EB43" s="88"/>
      <c r="EC43" s="88" t="e">
        <f t="shared" si="34"/>
        <v>#DIV/0!</v>
      </c>
      <c r="ED43" s="86"/>
      <c r="EE43" s="86"/>
      <c r="EF43" s="86"/>
      <c r="EG43" s="65" t="s">
        <v>519</v>
      </c>
      <c r="EH43" s="5" t="s">
        <v>141</v>
      </c>
      <c r="EI43" s="86"/>
      <c r="EJ43" s="86"/>
      <c r="EK43" s="86"/>
      <c r="EL43" s="86"/>
      <c r="EM43" s="88"/>
      <c r="EN43" s="88" t="e">
        <f t="shared" si="22"/>
        <v>#DIV/0!</v>
      </c>
      <c r="EO43" s="86"/>
      <c r="EP43" s="86"/>
      <c r="EQ43" s="86"/>
      <c r="ER43" s="65" t="s">
        <v>522</v>
      </c>
      <c r="ES43" s="5" t="s">
        <v>141</v>
      </c>
      <c r="ET43" s="86" t="s">
        <v>523</v>
      </c>
      <c r="EU43" s="93" t="s">
        <v>502</v>
      </c>
      <c r="EV43" s="86" t="s">
        <v>503</v>
      </c>
      <c r="EW43" s="86">
        <v>64</v>
      </c>
      <c r="EX43" s="95">
        <v>18.48</v>
      </c>
      <c r="EY43" s="95">
        <f t="shared" si="35"/>
        <v>0.28875</v>
      </c>
      <c r="EZ43" s="97">
        <v>73920</v>
      </c>
      <c r="FA43" s="91" t="s">
        <v>156</v>
      </c>
      <c r="FB43" s="92" t="s">
        <v>524</v>
      </c>
      <c r="FC43" s="65" t="s">
        <v>525</v>
      </c>
      <c r="FD43" s="5" t="s">
        <v>526</v>
      </c>
      <c r="FE43" s="86"/>
      <c r="FF43" s="86"/>
      <c r="FG43" s="86"/>
      <c r="FH43" s="86"/>
      <c r="FI43" s="88"/>
      <c r="FJ43" s="95" t="e">
        <f t="shared" si="36"/>
        <v>#DIV/0!</v>
      </c>
      <c r="FK43" s="86"/>
      <c r="FL43" s="86"/>
      <c r="FM43" s="86"/>
      <c r="FN43" s="65" t="s">
        <v>530</v>
      </c>
      <c r="FO43" s="5" t="s">
        <v>531</v>
      </c>
      <c r="FP43" s="86"/>
      <c r="FQ43" s="86"/>
      <c r="FR43" s="86"/>
      <c r="FS43" s="86"/>
      <c r="FT43" s="88"/>
      <c r="FU43" s="95" t="e">
        <f t="shared" si="37"/>
        <v>#DIV/0!</v>
      </c>
      <c r="FV43" s="86"/>
      <c r="FW43" s="86"/>
      <c r="FX43" s="86"/>
      <c r="FY43" s="65" t="s">
        <v>537</v>
      </c>
      <c r="FZ43" s="5" t="s">
        <v>538</v>
      </c>
      <c r="GA43" s="86"/>
      <c r="GB43" s="86"/>
      <c r="GC43" s="86"/>
      <c r="GD43" s="86"/>
      <c r="GE43" s="88"/>
      <c r="GF43" s="95" t="e">
        <f t="shared" si="38"/>
        <v>#DIV/0!</v>
      </c>
      <c r="GG43" s="86"/>
      <c r="GH43" s="86"/>
      <c r="GI43" s="86"/>
      <c r="GJ43" s="65" t="s">
        <v>539</v>
      </c>
      <c r="GK43" s="5" t="s">
        <v>279</v>
      </c>
      <c r="GL43" s="86"/>
      <c r="GM43" s="86"/>
      <c r="GN43" s="86"/>
      <c r="GO43" s="86"/>
      <c r="GP43" s="88"/>
      <c r="GQ43" s="95" t="e">
        <f t="shared" si="39"/>
        <v>#DIV/0!</v>
      </c>
      <c r="GR43" s="86"/>
      <c r="GS43" s="86"/>
      <c r="GT43" s="86"/>
      <c r="GU43" s="65" t="s">
        <v>544</v>
      </c>
      <c r="GV43" s="5" t="s">
        <v>279</v>
      </c>
      <c r="GW43" s="86"/>
      <c r="GX43" s="86"/>
      <c r="GY43" s="86"/>
      <c r="GZ43" s="86"/>
      <c r="HA43" s="88"/>
      <c r="HB43" s="95" t="e">
        <f t="shared" si="40"/>
        <v>#DIV/0!</v>
      </c>
      <c r="HC43" s="86"/>
      <c r="HD43" s="86"/>
      <c r="HE43" s="86"/>
      <c r="HF43" s="73" t="s">
        <v>546</v>
      </c>
      <c r="HG43" s="5" t="s">
        <v>279</v>
      </c>
      <c r="HH43" s="86"/>
      <c r="HI43" s="86"/>
      <c r="HJ43" s="86"/>
      <c r="HK43" s="86"/>
      <c r="HL43" s="88"/>
      <c r="HM43" s="95" t="e">
        <f t="shared" si="41"/>
        <v>#DIV/0!</v>
      </c>
      <c r="HN43" s="86"/>
      <c r="HO43" s="86"/>
      <c r="HP43" s="86"/>
      <c r="HQ43" s="73" t="s">
        <v>546</v>
      </c>
      <c r="HR43" s="5" t="s">
        <v>279</v>
      </c>
      <c r="HS43" s="86"/>
      <c r="HT43" s="86"/>
      <c r="HU43" s="86"/>
      <c r="HV43" s="86"/>
      <c r="HW43" s="88"/>
      <c r="HX43" s="95" t="e">
        <f t="shared" si="42"/>
        <v>#DIV/0!</v>
      </c>
      <c r="HY43" s="86"/>
      <c r="HZ43" s="86"/>
      <c r="IA43" s="86"/>
      <c r="IB43" s="73" t="s">
        <v>559</v>
      </c>
      <c r="IC43" s="5" t="s">
        <v>279</v>
      </c>
      <c r="ID43" s="86"/>
      <c r="IE43" s="86"/>
      <c r="IF43" s="86"/>
      <c r="IG43" s="86"/>
      <c r="IH43" s="88"/>
      <c r="II43" s="88" t="e">
        <f t="shared" si="43"/>
        <v>#DIV/0!</v>
      </c>
      <c r="IJ43" s="86"/>
      <c r="IK43" s="86"/>
      <c r="IL43" s="86"/>
      <c r="IM43" s="73" t="s">
        <v>563</v>
      </c>
      <c r="IN43" s="5" t="s">
        <v>279</v>
      </c>
      <c r="IO43" s="86"/>
      <c r="IP43" s="86"/>
      <c r="IQ43" s="86"/>
      <c r="IR43" s="86"/>
      <c r="IS43" s="88"/>
      <c r="IT43" s="88" t="e">
        <f t="shared" si="44"/>
        <v>#DIV/0!</v>
      </c>
      <c r="IU43" s="86"/>
      <c r="IV43" s="86"/>
    </row>
    <row r="44" spans="1:256" ht="73.5" customHeight="1" thickBot="1">
      <c r="A44" s="27">
        <v>1663</v>
      </c>
      <c r="B44" s="28">
        <v>220000</v>
      </c>
      <c r="C44" s="29" t="s">
        <v>148</v>
      </c>
      <c r="D44" s="83" t="s">
        <v>29</v>
      </c>
      <c r="E44" s="55" t="s">
        <v>153</v>
      </c>
      <c r="F44" s="5" t="s">
        <v>141</v>
      </c>
      <c r="G44" s="10"/>
      <c r="H44" s="10"/>
      <c r="I44" s="10"/>
      <c r="J44" s="10"/>
      <c r="K44" s="12"/>
      <c r="L44" s="12" t="e">
        <f t="shared" si="23"/>
        <v>#DIV/0!</v>
      </c>
      <c r="M44" s="10"/>
      <c r="N44" s="10"/>
      <c r="O44" s="10"/>
      <c r="P44" s="55" t="s">
        <v>153</v>
      </c>
      <c r="Q44" s="5" t="s">
        <v>141</v>
      </c>
      <c r="R44" s="10"/>
      <c r="S44" s="10"/>
      <c r="T44" s="10"/>
      <c r="U44" s="10"/>
      <c r="V44" s="12"/>
      <c r="W44" s="12" t="e">
        <f t="shared" si="24"/>
        <v>#DIV/0!</v>
      </c>
      <c r="X44" s="10"/>
      <c r="Y44" s="10"/>
      <c r="Z44" s="10"/>
      <c r="AA44" s="55" t="s">
        <v>153</v>
      </c>
      <c r="AB44" s="5" t="s">
        <v>141</v>
      </c>
      <c r="AC44" s="10"/>
      <c r="AD44" s="10"/>
      <c r="AE44" s="10"/>
      <c r="AF44" s="10"/>
      <c r="AG44" s="12"/>
      <c r="AH44" s="12" t="e">
        <f t="shared" si="25"/>
        <v>#DIV/0!</v>
      </c>
      <c r="AI44" s="10"/>
      <c r="AJ44" s="10"/>
      <c r="AK44" s="10"/>
      <c r="AL44" s="57" t="s">
        <v>160</v>
      </c>
      <c r="AM44" s="5" t="s">
        <v>141</v>
      </c>
      <c r="AN44" s="10"/>
      <c r="AO44" s="10"/>
      <c r="AP44" s="10"/>
      <c r="AQ44" s="10"/>
      <c r="AR44" s="12"/>
      <c r="AS44" s="12" t="e">
        <f t="shared" si="26"/>
        <v>#DIV/0!</v>
      </c>
      <c r="AT44" s="10"/>
      <c r="AU44" s="10"/>
      <c r="AV44" s="10"/>
      <c r="AW44" s="4" t="s">
        <v>278</v>
      </c>
      <c r="AX44" s="5" t="s">
        <v>279</v>
      </c>
      <c r="AY44" s="10"/>
      <c r="AZ44" s="10"/>
      <c r="BA44" s="10"/>
      <c r="BB44" s="10"/>
      <c r="BC44" s="12"/>
      <c r="BD44" s="12" t="e">
        <f t="shared" si="27"/>
        <v>#DIV/0!</v>
      </c>
      <c r="BE44" s="10"/>
      <c r="BF44" s="10"/>
      <c r="BG44" s="10"/>
      <c r="BH44" s="63" t="s">
        <v>283</v>
      </c>
      <c r="BI44" s="5" t="s">
        <v>279</v>
      </c>
      <c r="BJ44" s="10"/>
      <c r="BK44" s="10"/>
      <c r="BL44" s="10"/>
      <c r="BM44" s="10"/>
      <c r="BN44" s="12"/>
      <c r="BO44" s="12" t="e">
        <f t="shared" si="28"/>
        <v>#DIV/0!</v>
      </c>
      <c r="BP44" s="10"/>
      <c r="BQ44" s="10"/>
      <c r="BR44" s="10"/>
      <c r="BS44" s="63" t="s">
        <v>290</v>
      </c>
      <c r="BT44" s="5" t="s">
        <v>291</v>
      </c>
      <c r="BU44" s="10"/>
      <c r="BV44" s="10"/>
      <c r="BW44" s="10"/>
      <c r="BX44" s="10"/>
      <c r="BY44" s="12"/>
      <c r="BZ44" s="12" t="e">
        <f t="shared" si="29"/>
        <v>#DIV/0!</v>
      </c>
      <c r="CA44" s="10"/>
      <c r="CB44" s="10"/>
      <c r="CC44" s="10"/>
      <c r="CD44" s="63" t="s">
        <v>329</v>
      </c>
      <c r="CE44" s="5" t="s">
        <v>328</v>
      </c>
      <c r="CF44" s="10"/>
      <c r="CG44" s="10"/>
      <c r="CH44" s="10"/>
      <c r="CI44" s="10"/>
      <c r="CJ44" s="12"/>
      <c r="CK44" s="12" t="e">
        <f t="shared" si="30"/>
        <v>#DIV/0!</v>
      </c>
      <c r="CL44" s="10"/>
      <c r="CM44" s="10"/>
      <c r="CN44" s="10"/>
      <c r="CO44" s="65" t="s">
        <v>435</v>
      </c>
      <c r="CP44" s="5" t="s">
        <v>436</v>
      </c>
      <c r="CQ44" s="10" t="s">
        <v>438</v>
      </c>
      <c r="CR44" s="10">
        <v>99962</v>
      </c>
      <c r="CS44" s="10" t="s">
        <v>440</v>
      </c>
      <c r="CT44" s="10">
        <v>112</v>
      </c>
      <c r="CU44" s="58">
        <v>66.82</v>
      </c>
      <c r="CV44" s="58">
        <f t="shared" si="31"/>
        <v>0.5966071428571428</v>
      </c>
      <c r="CW44" s="60">
        <v>131252</v>
      </c>
      <c r="CX44" s="10"/>
      <c r="CY44" s="56" t="s">
        <v>437</v>
      </c>
      <c r="CZ44" s="66" t="s">
        <v>441</v>
      </c>
      <c r="DA44" s="5" t="s">
        <v>442</v>
      </c>
      <c r="DB44" s="10"/>
      <c r="DC44" s="10"/>
      <c r="DD44" s="10"/>
      <c r="DE44" s="10"/>
      <c r="DF44" s="12"/>
      <c r="DG44" s="12" t="e">
        <f t="shared" si="32"/>
        <v>#DIV/0!</v>
      </c>
      <c r="DH44" s="10"/>
      <c r="DI44" s="10"/>
      <c r="DJ44" s="10"/>
      <c r="DK44" s="66" t="s">
        <v>444</v>
      </c>
      <c r="DL44" s="5" t="s">
        <v>279</v>
      </c>
      <c r="DM44" s="10"/>
      <c r="DN44" s="10"/>
      <c r="DO44" s="10"/>
      <c r="DP44" s="10"/>
      <c r="DQ44" s="12"/>
      <c r="DR44" s="12" t="e">
        <f t="shared" si="33"/>
        <v>#DIV/0!</v>
      </c>
      <c r="DS44" s="10"/>
      <c r="DT44" s="10"/>
      <c r="DU44" s="10"/>
      <c r="DV44" s="65" t="s">
        <v>511</v>
      </c>
      <c r="DW44" s="5" t="s">
        <v>512</v>
      </c>
      <c r="DX44" s="10"/>
      <c r="DY44" s="10"/>
      <c r="DZ44" s="10"/>
      <c r="EA44" s="10"/>
      <c r="EB44" s="12"/>
      <c r="EC44" s="12" t="e">
        <f t="shared" si="34"/>
        <v>#DIV/0!</v>
      </c>
      <c r="ED44" s="10"/>
      <c r="EE44" s="10"/>
      <c r="EF44" s="10"/>
      <c r="EG44" s="65" t="s">
        <v>519</v>
      </c>
      <c r="EH44" s="5" t="s">
        <v>141</v>
      </c>
      <c r="EI44" s="10"/>
      <c r="EJ44" s="10"/>
      <c r="EK44" s="10"/>
      <c r="EL44" s="10"/>
      <c r="EM44" s="12"/>
      <c r="EN44" s="88" t="e">
        <f t="shared" si="22"/>
        <v>#DIV/0!</v>
      </c>
      <c r="EO44" s="10"/>
      <c r="EP44" s="10"/>
      <c r="EQ44" s="10"/>
      <c r="ER44" s="65" t="s">
        <v>522</v>
      </c>
      <c r="ES44" s="5" t="s">
        <v>141</v>
      </c>
      <c r="ET44" s="10"/>
      <c r="EU44" s="10"/>
      <c r="EV44" s="10"/>
      <c r="EW44" s="10"/>
      <c r="EX44" s="12"/>
      <c r="EY44" s="12" t="e">
        <f t="shared" si="35"/>
        <v>#DIV/0!</v>
      </c>
      <c r="EZ44" s="10"/>
      <c r="FA44" s="10"/>
      <c r="FB44" s="10"/>
      <c r="FC44" s="65" t="s">
        <v>525</v>
      </c>
      <c r="FD44" s="5" t="s">
        <v>526</v>
      </c>
      <c r="FE44" s="10"/>
      <c r="FF44" s="10"/>
      <c r="FG44" s="10"/>
      <c r="FH44" s="10"/>
      <c r="FI44" s="12"/>
      <c r="FJ44" s="12" t="e">
        <f t="shared" si="36"/>
        <v>#DIV/0!</v>
      </c>
      <c r="FK44" s="10"/>
      <c r="FL44" s="10"/>
      <c r="FM44" s="10"/>
      <c r="FN44" s="65" t="s">
        <v>530</v>
      </c>
      <c r="FO44" s="5" t="s">
        <v>531</v>
      </c>
      <c r="FP44" s="10"/>
      <c r="FQ44" s="10"/>
      <c r="FR44" s="10"/>
      <c r="FS44" s="10"/>
      <c r="FT44" s="12"/>
      <c r="FU44" s="12" t="e">
        <f t="shared" si="37"/>
        <v>#DIV/0!</v>
      </c>
      <c r="FV44" s="10"/>
      <c r="FW44" s="10"/>
      <c r="FX44" s="10"/>
      <c r="FY44" s="65" t="s">
        <v>537</v>
      </c>
      <c r="FZ44" s="5" t="s">
        <v>538</v>
      </c>
      <c r="GA44" s="10"/>
      <c r="GB44" s="10"/>
      <c r="GC44" s="10"/>
      <c r="GD44" s="10"/>
      <c r="GE44" s="12"/>
      <c r="GF44" s="12" t="e">
        <f t="shared" si="38"/>
        <v>#DIV/0!</v>
      </c>
      <c r="GG44" s="10"/>
      <c r="GH44" s="10"/>
      <c r="GI44" s="10"/>
      <c r="GJ44" s="65" t="s">
        <v>539</v>
      </c>
      <c r="GK44" s="5" t="s">
        <v>279</v>
      </c>
      <c r="GL44" s="10"/>
      <c r="GM44" s="10"/>
      <c r="GN44" s="10"/>
      <c r="GO44" s="10"/>
      <c r="GP44" s="12"/>
      <c r="GQ44" s="12" t="e">
        <f t="shared" si="39"/>
        <v>#DIV/0!</v>
      </c>
      <c r="GR44" s="10"/>
      <c r="GS44" s="10"/>
      <c r="GT44" s="10"/>
      <c r="GU44" s="65" t="s">
        <v>544</v>
      </c>
      <c r="GV44" s="5" t="s">
        <v>279</v>
      </c>
      <c r="GW44" s="10"/>
      <c r="GX44" s="10"/>
      <c r="GY44" s="10"/>
      <c r="GZ44" s="10"/>
      <c r="HA44" s="12"/>
      <c r="HB44" s="12" t="e">
        <f t="shared" si="40"/>
        <v>#DIV/0!</v>
      </c>
      <c r="HC44" s="10"/>
      <c r="HD44" s="10"/>
      <c r="HE44" s="10"/>
      <c r="HF44" s="73" t="s">
        <v>546</v>
      </c>
      <c r="HG44" s="5" t="s">
        <v>279</v>
      </c>
      <c r="HH44" s="10"/>
      <c r="HI44" s="10"/>
      <c r="HJ44" s="10"/>
      <c r="HK44" s="10"/>
      <c r="HL44" s="12"/>
      <c r="HM44" s="12" t="e">
        <f t="shared" si="41"/>
        <v>#DIV/0!</v>
      </c>
      <c r="HN44" s="10"/>
      <c r="HO44" s="10"/>
      <c r="HP44" s="10"/>
      <c r="HQ44" s="73" t="s">
        <v>546</v>
      </c>
      <c r="HR44" s="5" t="s">
        <v>279</v>
      </c>
      <c r="HS44" s="10"/>
      <c r="HT44" s="10"/>
      <c r="HU44" s="10"/>
      <c r="HV44" s="10"/>
      <c r="HW44" s="12"/>
      <c r="HX44" s="12" t="e">
        <f t="shared" si="42"/>
        <v>#DIV/0!</v>
      </c>
      <c r="HY44" s="10"/>
      <c r="HZ44" s="10"/>
      <c r="IA44" s="10"/>
      <c r="IB44" s="73" t="s">
        <v>559</v>
      </c>
      <c r="IC44" s="5" t="s">
        <v>279</v>
      </c>
      <c r="ID44" s="10"/>
      <c r="IE44" s="10"/>
      <c r="IF44" s="10"/>
      <c r="IG44" s="10"/>
      <c r="IH44" s="12"/>
      <c r="II44" s="12" t="e">
        <f t="shared" si="43"/>
        <v>#DIV/0!</v>
      </c>
      <c r="IJ44" s="10"/>
      <c r="IK44" s="10"/>
      <c r="IL44" s="10"/>
      <c r="IM44" s="73" t="s">
        <v>563</v>
      </c>
      <c r="IN44" s="5" t="s">
        <v>279</v>
      </c>
      <c r="IO44" s="10"/>
      <c r="IP44" s="10"/>
      <c r="IQ44" s="10"/>
      <c r="IR44" s="10"/>
      <c r="IS44" s="12"/>
      <c r="IT44" s="12" t="e">
        <f t="shared" si="44"/>
        <v>#DIV/0!</v>
      </c>
      <c r="IU44" s="10"/>
      <c r="IV44" s="10"/>
    </row>
    <row r="45" spans="1:256" ht="27" customHeight="1" thickBot="1">
      <c r="A45" s="40">
        <v>1664</v>
      </c>
      <c r="B45" s="31">
        <v>285000</v>
      </c>
      <c r="C45" s="32" t="s">
        <v>148</v>
      </c>
      <c r="D45" s="75" t="s">
        <v>30</v>
      </c>
      <c r="E45" s="55" t="s">
        <v>153</v>
      </c>
      <c r="F45" s="5" t="s">
        <v>141</v>
      </c>
      <c r="G45" s="86"/>
      <c r="H45" s="86"/>
      <c r="I45" s="86"/>
      <c r="J45" s="86"/>
      <c r="K45" s="88"/>
      <c r="L45" s="88" t="e">
        <f t="shared" si="23"/>
        <v>#DIV/0!</v>
      </c>
      <c r="M45" s="86"/>
      <c r="N45" s="86"/>
      <c r="O45" s="86"/>
      <c r="P45" s="55" t="s">
        <v>153</v>
      </c>
      <c r="Q45" s="5" t="s">
        <v>141</v>
      </c>
      <c r="R45" s="86"/>
      <c r="S45" s="86"/>
      <c r="T45" s="86"/>
      <c r="U45" s="86"/>
      <c r="V45" s="88"/>
      <c r="W45" s="88" t="e">
        <f t="shared" si="24"/>
        <v>#DIV/0!</v>
      </c>
      <c r="X45" s="86"/>
      <c r="Y45" s="86"/>
      <c r="Z45" s="86"/>
      <c r="AA45" s="55" t="s">
        <v>153</v>
      </c>
      <c r="AB45" s="5" t="s">
        <v>141</v>
      </c>
      <c r="AC45" s="86"/>
      <c r="AD45" s="86"/>
      <c r="AE45" s="86"/>
      <c r="AF45" s="86"/>
      <c r="AG45" s="88"/>
      <c r="AH45" s="88" t="e">
        <f t="shared" si="25"/>
        <v>#DIV/0!</v>
      </c>
      <c r="AI45" s="86"/>
      <c r="AJ45" s="86"/>
      <c r="AK45" s="86"/>
      <c r="AL45" s="57" t="s">
        <v>160</v>
      </c>
      <c r="AM45" s="5" t="s">
        <v>141</v>
      </c>
      <c r="AN45" s="86" t="s">
        <v>258</v>
      </c>
      <c r="AO45" s="93" t="s">
        <v>259</v>
      </c>
      <c r="AP45" s="86" t="s">
        <v>260</v>
      </c>
      <c r="AQ45" s="86">
        <v>57</v>
      </c>
      <c r="AR45" s="95">
        <v>22.55</v>
      </c>
      <c r="AS45" s="95">
        <f t="shared" si="26"/>
        <v>0.3956140350877193</v>
      </c>
      <c r="AT45" s="97">
        <v>112750</v>
      </c>
      <c r="AU45" s="91" t="s">
        <v>156</v>
      </c>
      <c r="AV45" s="86" t="s">
        <v>175</v>
      </c>
      <c r="AW45" s="4" t="s">
        <v>278</v>
      </c>
      <c r="AX45" s="5" t="s">
        <v>279</v>
      </c>
      <c r="AY45" s="86"/>
      <c r="AZ45" s="86"/>
      <c r="BA45" s="86"/>
      <c r="BB45" s="86"/>
      <c r="BC45" s="88"/>
      <c r="BD45" s="88" t="e">
        <f t="shared" si="27"/>
        <v>#DIV/0!</v>
      </c>
      <c r="BE45" s="86"/>
      <c r="BF45" s="86"/>
      <c r="BG45" s="86"/>
      <c r="BH45" s="63" t="s">
        <v>283</v>
      </c>
      <c r="BI45" s="5" t="s">
        <v>279</v>
      </c>
      <c r="BJ45" s="86" t="s">
        <v>258</v>
      </c>
      <c r="BK45" s="93" t="s">
        <v>284</v>
      </c>
      <c r="BL45" s="86" t="s">
        <v>260</v>
      </c>
      <c r="BM45" s="86">
        <v>57</v>
      </c>
      <c r="BN45" s="95">
        <v>22.78</v>
      </c>
      <c r="BO45" s="95">
        <f t="shared" si="28"/>
        <v>0.3996491228070176</v>
      </c>
      <c r="BP45" s="97">
        <v>113900</v>
      </c>
      <c r="BQ45" s="91" t="s">
        <v>156</v>
      </c>
      <c r="BR45" s="86"/>
      <c r="BS45" s="63" t="s">
        <v>290</v>
      </c>
      <c r="BT45" s="5" t="s">
        <v>291</v>
      </c>
      <c r="BU45" s="86"/>
      <c r="BV45" s="86"/>
      <c r="BW45" s="86"/>
      <c r="BX45" s="86"/>
      <c r="BY45" s="88"/>
      <c r="BZ45" s="88" t="e">
        <f t="shared" si="29"/>
        <v>#DIV/0!</v>
      </c>
      <c r="CA45" s="86"/>
      <c r="CB45" s="86"/>
      <c r="CC45" s="86"/>
      <c r="CD45" s="63" t="s">
        <v>329</v>
      </c>
      <c r="CE45" s="5" t="s">
        <v>328</v>
      </c>
      <c r="CF45" s="86" t="s">
        <v>258</v>
      </c>
      <c r="CG45" s="93" t="s">
        <v>411</v>
      </c>
      <c r="CH45" s="86" t="s">
        <v>260</v>
      </c>
      <c r="CI45" s="86">
        <v>57</v>
      </c>
      <c r="CJ45" s="95">
        <v>23.16</v>
      </c>
      <c r="CK45" s="95">
        <f t="shared" si="30"/>
        <v>0.4063157894736842</v>
      </c>
      <c r="CL45" s="97">
        <v>115800</v>
      </c>
      <c r="CM45" s="91" t="s">
        <v>156</v>
      </c>
      <c r="CN45" s="92" t="s">
        <v>410</v>
      </c>
      <c r="CO45" s="65" t="s">
        <v>435</v>
      </c>
      <c r="CP45" s="5" t="s">
        <v>436</v>
      </c>
      <c r="CQ45" s="86"/>
      <c r="CR45" s="86"/>
      <c r="CS45" s="86"/>
      <c r="CT45" s="86"/>
      <c r="CU45" s="88"/>
      <c r="CV45" s="88" t="e">
        <f t="shared" si="31"/>
        <v>#DIV/0!</v>
      </c>
      <c r="CW45" s="86"/>
      <c r="CX45" s="86"/>
      <c r="CY45" s="86"/>
      <c r="CZ45" s="66" t="s">
        <v>441</v>
      </c>
      <c r="DA45" s="5" t="s">
        <v>442</v>
      </c>
      <c r="DB45" s="86"/>
      <c r="DC45" s="86"/>
      <c r="DD45" s="86"/>
      <c r="DE45" s="86"/>
      <c r="DF45" s="88"/>
      <c r="DG45" s="88" t="e">
        <f t="shared" si="32"/>
        <v>#DIV/0!</v>
      </c>
      <c r="DH45" s="86"/>
      <c r="DI45" s="86"/>
      <c r="DJ45" s="86"/>
      <c r="DK45" s="66" t="s">
        <v>444</v>
      </c>
      <c r="DL45" s="5" t="s">
        <v>279</v>
      </c>
      <c r="DM45" s="86" t="s">
        <v>258</v>
      </c>
      <c r="DN45" s="93" t="s">
        <v>284</v>
      </c>
      <c r="DO45" s="86" t="s">
        <v>260</v>
      </c>
      <c r="DP45" s="86">
        <v>57</v>
      </c>
      <c r="DQ45" s="95">
        <v>22.61</v>
      </c>
      <c r="DR45" s="95">
        <f t="shared" si="33"/>
        <v>0.39666666666666667</v>
      </c>
      <c r="DS45" s="97">
        <v>113050</v>
      </c>
      <c r="DT45" s="91" t="s">
        <v>156</v>
      </c>
      <c r="DU45" s="86"/>
      <c r="DV45" s="65" t="s">
        <v>511</v>
      </c>
      <c r="DW45" s="5" t="s">
        <v>512</v>
      </c>
      <c r="DX45" s="86"/>
      <c r="DY45" s="86"/>
      <c r="DZ45" s="86"/>
      <c r="EA45" s="86"/>
      <c r="EB45" s="88"/>
      <c r="EC45" s="88" t="e">
        <f t="shared" si="34"/>
        <v>#DIV/0!</v>
      </c>
      <c r="ED45" s="86"/>
      <c r="EE45" s="86"/>
      <c r="EF45" s="86"/>
      <c r="EG45" s="65" t="s">
        <v>519</v>
      </c>
      <c r="EH45" s="5" t="s">
        <v>141</v>
      </c>
      <c r="EI45" s="86"/>
      <c r="EJ45" s="86"/>
      <c r="EK45" s="86"/>
      <c r="EL45" s="86"/>
      <c r="EM45" s="88"/>
      <c r="EN45" s="88" t="e">
        <f t="shared" si="22"/>
        <v>#DIV/0!</v>
      </c>
      <c r="EO45" s="86"/>
      <c r="EP45" s="86"/>
      <c r="EQ45" s="86"/>
      <c r="ER45" s="65" t="s">
        <v>522</v>
      </c>
      <c r="ES45" s="5" t="s">
        <v>141</v>
      </c>
      <c r="ET45" s="86"/>
      <c r="EU45" s="86"/>
      <c r="EV45" s="86"/>
      <c r="EW45" s="86"/>
      <c r="EX45" s="88"/>
      <c r="EY45" s="88" t="e">
        <f t="shared" si="35"/>
        <v>#DIV/0!</v>
      </c>
      <c r="EZ45" s="86"/>
      <c r="FA45" s="86"/>
      <c r="FB45" s="86"/>
      <c r="FC45" s="65" t="s">
        <v>525</v>
      </c>
      <c r="FD45" s="5" t="s">
        <v>526</v>
      </c>
      <c r="FE45" s="86"/>
      <c r="FF45" s="86"/>
      <c r="FG45" s="86"/>
      <c r="FH45" s="86"/>
      <c r="FI45" s="88"/>
      <c r="FJ45" s="88" t="e">
        <f t="shared" si="36"/>
        <v>#DIV/0!</v>
      </c>
      <c r="FK45" s="86"/>
      <c r="FL45" s="86"/>
      <c r="FM45" s="86"/>
      <c r="FN45" s="65" t="s">
        <v>530</v>
      </c>
      <c r="FO45" s="5" t="s">
        <v>531</v>
      </c>
      <c r="FP45" s="86"/>
      <c r="FQ45" s="86"/>
      <c r="FR45" s="86"/>
      <c r="FS45" s="86"/>
      <c r="FT45" s="88"/>
      <c r="FU45" s="88" t="e">
        <f t="shared" si="37"/>
        <v>#DIV/0!</v>
      </c>
      <c r="FV45" s="86"/>
      <c r="FW45" s="86"/>
      <c r="FX45" s="86"/>
      <c r="FY45" s="65" t="s">
        <v>537</v>
      </c>
      <c r="FZ45" s="5" t="s">
        <v>538</v>
      </c>
      <c r="GA45" s="86"/>
      <c r="GB45" s="86"/>
      <c r="GC45" s="86"/>
      <c r="GD45" s="86"/>
      <c r="GE45" s="88"/>
      <c r="GF45" s="88" t="e">
        <f t="shared" si="38"/>
        <v>#DIV/0!</v>
      </c>
      <c r="GG45" s="86"/>
      <c r="GH45" s="86"/>
      <c r="GI45" s="86"/>
      <c r="GJ45" s="65" t="s">
        <v>539</v>
      </c>
      <c r="GK45" s="5" t="s">
        <v>279</v>
      </c>
      <c r="GL45" s="86"/>
      <c r="GM45" s="86"/>
      <c r="GN45" s="86"/>
      <c r="GO45" s="86"/>
      <c r="GP45" s="88"/>
      <c r="GQ45" s="88" t="e">
        <f t="shared" si="39"/>
        <v>#DIV/0!</v>
      </c>
      <c r="GR45" s="86"/>
      <c r="GS45" s="86"/>
      <c r="GT45" s="86"/>
      <c r="GU45" s="65" t="s">
        <v>544</v>
      </c>
      <c r="GV45" s="5" t="s">
        <v>279</v>
      </c>
      <c r="GW45" s="86"/>
      <c r="GX45" s="86"/>
      <c r="GY45" s="86"/>
      <c r="GZ45" s="86"/>
      <c r="HA45" s="88"/>
      <c r="HB45" s="88" t="e">
        <f t="shared" si="40"/>
        <v>#DIV/0!</v>
      </c>
      <c r="HC45" s="86"/>
      <c r="HD45" s="86"/>
      <c r="HE45" s="86"/>
      <c r="HF45" s="73" t="s">
        <v>546</v>
      </c>
      <c r="HG45" s="5" t="s">
        <v>279</v>
      </c>
      <c r="HH45" s="86"/>
      <c r="HI45" s="86"/>
      <c r="HJ45" s="86"/>
      <c r="HK45" s="86"/>
      <c r="HL45" s="88"/>
      <c r="HM45" s="88" t="e">
        <f t="shared" si="41"/>
        <v>#DIV/0!</v>
      </c>
      <c r="HN45" s="86"/>
      <c r="HO45" s="86"/>
      <c r="HP45" s="86"/>
      <c r="HQ45" s="73" t="s">
        <v>546</v>
      </c>
      <c r="HR45" s="5" t="s">
        <v>279</v>
      </c>
      <c r="HS45" s="86"/>
      <c r="HT45" s="86"/>
      <c r="HU45" s="86"/>
      <c r="HV45" s="86"/>
      <c r="HW45" s="88"/>
      <c r="HX45" s="88" t="e">
        <f t="shared" si="42"/>
        <v>#DIV/0!</v>
      </c>
      <c r="HY45" s="86"/>
      <c r="HZ45" s="86"/>
      <c r="IA45" s="86"/>
      <c r="IB45" s="73" t="s">
        <v>559</v>
      </c>
      <c r="IC45" s="5" t="s">
        <v>279</v>
      </c>
      <c r="ID45" s="86"/>
      <c r="IE45" s="86"/>
      <c r="IF45" s="86"/>
      <c r="IG45" s="86"/>
      <c r="IH45" s="88"/>
      <c r="II45" s="88" t="e">
        <f t="shared" si="43"/>
        <v>#DIV/0!</v>
      </c>
      <c r="IJ45" s="86"/>
      <c r="IK45" s="86"/>
      <c r="IL45" s="86"/>
      <c r="IM45" s="73" t="s">
        <v>563</v>
      </c>
      <c r="IN45" s="5" t="s">
        <v>279</v>
      </c>
      <c r="IO45" s="86"/>
      <c r="IP45" s="86"/>
      <c r="IQ45" s="86"/>
      <c r="IR45" s="86"/>
      <c r="IS45" s="88"/>
      <c r="IT45" s="88" t="e">
        <f t="shared" si="44"/>
        <v>#DIV/0!</v>
      </c>
      <c r="IU45" s="86"/>
      <c r="IV45" s="86"/>
    </row>
    <row r="46" spans="1:256" ht="27" customHeight="1" thickBot="1">
      <c r="A46" s="30">
        <v>1665</v>
      </c>
      <c r="B46" s="33">
        <v>352000</v>
      </c>
      <c r="C46" s="34" t="s">
        <v>148</v>
      </c>
      <c r="D46" s="75" t="s">
        <v>31</v>
      </c>
      <c r="E46" s="55" t="s">
        <v>153</v>
      </c>
      <c r="F46" s="5" t="s">
        <v>141</v>
      </c>
      <c r="G46" s="86"/>
      <c r="H46" s="86"/>
      <c r="I46" s="86"/>
      <c r="J46" s="86"/>
      <c r="K46" s="88"/>
      <c r="L46" s="88" t="e">
        <f t="shared" si="23"/>
        <v>#DIV/0!</v>
      </c>
      <c r="M46" s="86"/>
      <c r="N46" s="86"/>
      <c r="O46" s="86"/>
      <c r="P46" s="55" t="s">
        <v>153</v>
      </c>
      <c r="Q46" s="5" t="s">
        <v>141</v>
      </c>
      <c r="R46" s="86"/>
      <c r="S46" s="86"/>
      <c r="T46" s="86"/>
      <c r="U46" s="86"/>
      <c r="V46" s="88"/>
      <c r="W46" s="88" t="e">
        <f t="shared" si="24"/>
        <v>#DIV/0!</v>
      </c>
      <c r="X46" s="86"/>
      <c r="Y46" s="86"/>
      <c r="Z46" s="86"/>
      <c r="AA46" s="55" t="s">
        <v>153</v>
      </c>
      <c r="AB46" s="5" t="s">
        <v>141</v>
      </c>
      <c r="AC46" s="86"/>
      <c r="AD46" s="86"/>
      <c r="AE46" s="86"/>
      <c r="AF46" s="86"/>
      <c r="AG46" s="88"/>
      <c r="AH46" s="88" t="e">
        <f t="shared" si="25"/>
        <v>#DIV/0!</v>
      </c>
      <c r="AI46" s="86"/>
      <c r="AJ46" s="86"/>
      <c r="AK46" s="86"/>
      <c r="AL46" s="57" t="s">
        <v>160</v>
      </c>
      <c r="AM46" s="5" t="s">
        <v>141</v>
      </c>
      <c r="AN46" s="86" t="s">
        <v>243</v>
      </c>
      <c r="AO46" s="93" t="s">
        <v>261</v>
      </c>
      <c r="AP46" s="86" t="s">
        <v>260</v>
      </c>
      <c r="AQ46" s="86">
        <v>52</v>
      </c>
      <c r="AR46" s="95">
        <v>17.94</v>
      </c>
      <c r="AS46" s="95">
        <f t="shared" si="26"/>
        <v>0.34500000000000003</v>
      </c>
      <c r="AT46" s="97">
        <v>121435.86</v>
      </c>
      <c r="AU46" s="91" t="s">
        <v>156</v>
      </c>
      <c r="AV46" s="86" t="s">
        <v>175</v>
      </c>
      <c r="AW46" s="4" t="s">
        <v>278</v>
      </c>
      <c r="AX46" s="5" t="s">
        <v>279</v>
      </c>
      <c r="AY46" s="86"/>
      <c r="AZ46" s="86"/>
      <c r="BA46" s="86"/>
      <c r="BB46" s="86"/>
      <c r="BC46" s="88"/>
      <c r="BD46" s="88" t="e">
        <f t="shared" si="27"/>
        <v>#DIV/0!</v>
      </c>
      <c r="BE46" s="86"/>
      <c r="BF46" s="86"/>
      <c r="BG46" s="86"/>
      <c r="BH46" s="63" t="s">
        <v>283</v>
      </c>
      <c r="BI46" s="5" t="s">
        <v>279</v>
      </c>
      <c r="BJ46" s="86" t="s">
        <v>258</v>
      </c>
      <c r="BK46" s="93" t="s">
        <v>285</v>
      </c>
      <c r="BL46" s="86" t="s">
        <v>286</v>
      </c>
      <c r="BM46" s="86">
        <v>173</v>
      </c>
      <c r="BN46" s="95">
        <v>48.8</v>
      </c>
      <c r="BO46" s="95">
        <f t="shared" si="28"/>
        <v>0.2820809248554913</v>
      </c>
      <c r="BP46" s="97">
        <v>99308</v>
      </c>
      <c r="BQ46" s="86"/>
      <c r="BR46" s="86"/>
      <c r="BS46" s="63" t="s">
        <v>290</v>
      </c>
      <c r="BT46" s="5" t="s">
        <v>291</v>
      </c>
      <c r="BU46" s="86" t="s">
        <v>276</v>
      </c>
      <c r="BV46" s="93" t="s">
        <v>326</v>
      </c>
      <c r="BW46" s="86" t="s">
        <v>236</v>
      </c>
      <c r="BX46" s="86">
        <v>89</v>
      </c>
      <c r="BY46" s="95">
        <v>33.99</v>
      </c>
      <c r="BZ46" s="95">
        <f t="shared" si="29"/>
        <v>0.3819101123595506</v>
      </c>
      <c r="CA46" s="97">
        <v>134428.8</v>
      </c>
      <c r="CB46" s="91" t="s">
        <v>156</v>
      </c>
      <c r="CC46" s="86"/>
      <c r="CD46" s="63" t="s">
        <v>329</v>
      </c>
      <c r="CE46" s="5" t="s">
        <v>328</v>
      </c>
      <c r="CF46" s="86" t="s">
        <v>413</v>
      </c>
      <c r="CG46" s="93" t="s">
        <v>414</v>
      </c>
      <c r="CH46" s="86" t="s">
        <v>236</v>
      </c>
      <c r="CI46" s="86">
        <v>88</v>
      </c>
      <c r="CJ46" s="95">
        <v>33.04</v>
      </c>
      <c r="CK46" s="95">
        <f t="shared" si="30"/>
        <v>0.37545454545454543</v>
      </c>
      <c r="CL46" s="97">
        <v>132160</v>
      </c>
      <c r="CM46" s="91" t="s">
        <v>156</v>
      </c>
      <c r="CN46" s="92" t="s">
        <v>412</v>
      </c>
      <c r="CO46" s="65" t="s">
        <v>435</v>
      </c>
      <c r="CP46" s="5" t="s">
        <v>436</v>
      </c>
      <c r="CQ46" s="86"/>
      <c r="CR46" s="86"/>
      <c r="CS46" s="86"/>
      <c r="CT46" s="86"/>
      <c r="CU46" s="88"/>
      <c r="CV46" s="88" t="e">
        <f t="shared" si="31"/>
        <v>#DIV/0!</v>
      </c>
      <c r="CW46" s="86"/>
      <c r="CX46" s="86"/>
      <c r="CY46" s="86"/>
      <c r="CZ46" s="66" t="s">
        <v>441</v>
      </c>
      <c r="DA46" s="5" t="s">
        <v>442</v>
      </c>
      <c r="DB46" s="86"/>
      <c r="DC46" s="86"/>
      <c r="DD46" s="86"/>
      <c r="DE46" s="86"/>
      <c r="DF46" s="88"/>
      <c r="DG46" s="88" t="e">
        <f t="shared" si="32"/>
        <v>#DIV/0!</v>
      </c>
      <c r="DH46" s="86"/>
      <c r="DI46" s="86"/>
      <c r="DJ46" s="86"/>
      <c r="DK46" s="66" t="s">
        <v>444</v>
      </c>
      <c r="DL46" s="5" t="s">
        <v>279</v>
      </c>
      <c r="DM46" s="86" t="s">
        <v>276</v>
      </c>
      <c r="DN46" s="93" t="s">
        <v>326</v>
      </c>
      <c r="DO46" s="86" t="s">
        <v>236</v>
      </c>
      <c r="DP46" s="86">
        <v>88</v>
      </c>
      <c r="DQ46" s="95">
        <v>32.16</v>
      </c>
      <c r="DR46" s="95">
        <f t="shared" si="33"/>
        <v>0.3654545454545454</v>
      </c>
      <c r="DS46" s="97">
        <v>128640</v>
      </c>
      <c r="DT46" s="91" t="s">
        <v>156</v>
      </c>
      <c r="DU46" s="86"/>
      <c r="DV46" s="65" t="s">
        <v>511</v>
      </c>
      <c r="DW46" s="5" t="s">
        <v>512</v>
      </c>
      <c r="DX46" s="86"/>
      <c r="DY46" s="86"/>
      <c r="DZ46" s="86"/>
      <c r="EA46" s="86"/>
      <c r="EB46" s="88"/>
      <c r="EC46" s="88" t="e">
        <f t="shared" si="34"/>
        <v>#DIV/0!</v>
      </c>
      <c r="ED46" s="86"/>
      <c r="EE46" s="86"/>
      <c r="EF46" s="86"/>
      <c r="EG46" s="65" t="s">
        <v>519</v>
      </c>
      <c r="EH46" s="5" t="s">
        <v>141</v>
      </c>
      <c r="EI46" s="86"/>
      <c r="EJ46" s="86"/>
      <c r="EK46" s="86"/>
      <c r="EL46" s="86"/>
      <c r="EM46" s="88"/>
      <c r="EN46" s="88" t="e">
        <f t="shared" si="22"/>
        <v>#DIV/0!</v>
      </c>
      <c r="EO46" s="86"/>
      <c r="EP46" s="86"/>
      <c r="EQ46" s="86"/>
      <c r="ER46" s="65" t="s">
        <v>522</v>
      </c>
      <c r="ES46" s="5" t="s">
        <v>141</v>
      </c>
      <c r="ET46" s="86"/>
      <c r="EU46" s="86"/>
      <c r="EV46" s="86"/>
      <c r="EW46" s="86"/>
      <c r="EX46" s="88"/>
      <c r="EY46" s="88" t="e">
        <f t="shared" si="35"/>
        <v>#DIV/0!</v>
      </c>
      <c r="EZ46" s="86"/>
      <c r="FA46" s="86"/>
      <c r="FB46" s="86"/>
      <c r="FC46" s="65" t="s">
        <v>525</v>
      </c>
      <c r="FD46" s="5" t="s">
        <v>526</v>
      </c>
      <c r="FE46" s="86"/>
      <c r="FF46" s="86"/>
      <c r="FG46" s="86"/>
      <c r="FH46" s="86"/>
      <c r="FI46" s="88"/>
      <c r="FJ46" s="88" t="e">
        <f t="shared" si="36"/>
        <v>#DIV/0!</v>
      </c>
      <c r="FK46" s="86"/>
      <c r="FL46" s="86"/>
      <c r="FM46" s="86"/>
      <c r="FN46" s="65" t="s">
        <v>530</v>
      </c>
      <c r="FO46" s="5" t="s">
        <v>531</v>
      </c>
      <c r="FP46" s="86"/>
      <c r="FQ46" s="86"/>
      <c r="FR46" s="86"/>
      <c r="FS46" s="86"/>
      <c r="FT46" s="88"/>
      <c r="FU46" s="88" t="e">
        <f t="shared" si="37"/>
        <v>#DIV/0!</v>
      </c>
      <c r="FV46" s="86"/>
      <c r="FW46" s="86"/>
      <c r="FX46" s="86"/>
      <c r="FY46" s="65" t="s">
        <v>537</v>
      </c>
      <c r="FZ46" s="5" t="s">
        <v>538</v>
      </c>
      <c r="GA46" s="86"/>
      <c r="GB46" s="86"/>
      <c r="GC46" s="86"/>
      <c r="GD46" s="86"/>
      <c r="GE46" s="88"/>
      <c r="GF46" s="88" t="e">
        <f t="shared" si="38"/>
        <v>#DIV/0!</v>
      </c>
      <c r="GG46" s="86"/>
      <c r="GH46" s="86"/>
      <c r="GI46" s="86"/>
      <c r="GJ46" s="65" t="s">
        <v>539</v>
      </c>
      <c r="GK46" s="5" t="s">
        <v>279</v>
      </c>
      <c r="GL46" s="86"/>
      <c r="GM46" s="86"/>
      <c r="GN46" s="86"/>
      <c r="GO46" s="86"/>
      <c r="GP46" s="88"/>
      <c r="GQ46" s="88" t="e">
        <f t="shared" si="39"/>
        <v>#DIV/0!</v>
      </c>
      <c r="GR46" s="86"/>
      <c r="GS46" s="86"/>
      <c r="GT46" s="86"/>
      <c r="GU46" s="65" t="s">
        <v>544</v>
      </c>
      <c r="GV46" s="5" t="s">
        <v>279</v>
      </c>
      <c r="GW46" s="86"/>
      <c r="GX46" s="86"/>
      <c r="GY46" s="86"/>
      <c r="GZ46" s="86"/>
      <c r="HA46" s="88"/>
      <c r="HB46" s="88" t="e">
        <f t="shared" si="40"/>
        <v>#DIV/0!</v>
      </c>
      <c r="HC46" s="86"/>
      <c r="HD46" s="86"/>
      <c r="HE46" s="86"/>
      <c r="HF46" s="73" t="s">
        <v>546</v>
      </c>
      <c r="HG46" s="5" t="s">
        <v>279</v>
      </c>
      <c r="HH46" s="86"/>
      <c r="HI46" s="86"/>
      <c r="HJ46" s="86"/>
      <c r="HK46" s="86"/>
      <c r="HL46" s="88"/>
      <c r="HM46" s="88" t="e">
        <f t="shared" si="41"/>
        <v>#DIV/0!</v>
      </c>
      <c r="HN46" s="86"/>
      <c r="HO46" s="86"/>
      <c r="HP46" s="86"/>
      <c r="HQ46" s="73" t="s">
        <v>546</v>
      </c>
      <c r="HR46" s="5" t="s">
        <v>279</v>
      </c>
      <c r="HS46" s="86"/>
      <c r="HT46" s="86"/>
      <c r="HU46" s="86"/>
      <c r="HV46" s="86"/>
      <c r="HW46" s="88"/>
      <c r="HX46" s="88" t="e">
        <f t="shared" si="42"/>
        <v>#DIV/0!</v>
      </c>
      <c r="HY46" s="86"/>
      <c r="HZ46" s="86"/>
      <c r="IA46" s="86"/>
      <c r="IB46" s="73" t="s">
        <v>559</v>
      </c>
      <c r="IC46" s="5" t="s">
        <v>279</v>
      </c>
      <c r="ID46" s="86"/>
      <c r="IE46" s="86"/>
      <c r="IF46" s="86"/>
      <c r="IG46" s="86"/>
      <c r="IH46" s="88"/>
      <c r="II46" s="88" t="e">
        <f t="shared" si="43"/>
        <v>#DIV/0!</v>
      </c>
      <c r="IJ46" s="86"/>
      <c r="IK46" s="86"/>
      <c r="IL46" s="86"/>
      <c r="IM46" s="73" t="s">
        <v>563</v>
      </c>
      <c r="IN46" s="5" t="s">
        <v>279</v>
      </c>
      <c r="IO46" s="86" t="s">
        <v>564</v>
      </c>
      <c r="IP46" s="93" t="s">
        <v>565</v>
      </c>
      <c r="IQ46" s="86" t="s">
        <v>236</v>
      </c>
      <c r="IR46" s="86">
        <v>88</v>
      </c>
      <c r="IS46" s="95">
        <v>33</v>
      </c>
      <c r="IT46" s="88">
        <f t="shared" si="44"/>
        <v>0.375</v>
      </c>
      <c r="IU46" s="97">
        <v>132000</v>
      </c>
      <c r="IV46" s="91" t="s">
        <v>156</v>
      </c>
    </row>
    <row r="47" spans="1:256" ht="27" customHeight="1" thickBot="1">
      <c r="A47" s="30">
        <v>1666</v>
      </c>
      <c r="B47" s="33">
        <v>75000</v>
      </c>
      <c r="C47" s="34" t="s">
        <v>148</v>
      </c>
      <c r="D47" s="75" t="s">
        <v>32</v>
      </c>
      <c r="E47" s="55" t="s">
        <v>153</v>
      </c>
      <c r="F47" s="5" t="s">
        <v>141</v>
      </c>
      <c r="G47" s="86"/>
      <c r="H47" s="86"/>
      <c r="I47" s="86"/>
      <c r="J47" s="86"/>
      <c r="K47" s="88"/>
      <c r="L47" s="88" t="e">
        <f t="shared" si="23"/>
        <v>#DIV/0!</v>
      </c>
      <c r="M47" s="86"/>
      <c r="N47" s="86"/>
      <c r="O47" s="86"/>
      <c r="P47" s="55" t="s">
        <v>153</v>
      </c>
      <c r="Q47" s="5" t="s">
        <v>141</v>
      </c>
      <c r="R47" s="86"/>
      <c r="S47" s="86"/>
      <c r="T47" s="86"/>
      <c r="U47" s="86"/>
      <c r="V47" s="88"/>
      <c r="W47" s="88" t="e">
        <f t="shared" si="24"/>
        <v>#DIV/0!</v>
      </c>
      <c r="X47" s="86"/>
      <c r="Y47" s="86"/>
      <c r="Z47" s="86"/>
      <c r="AA47" s="55" t="s">
        <v>153</v>
      </c>
      <c r="AB47" s="5" t="s">
        <v>141</v>
      </c>
      <c r="AC47" s="86"/>
      <c r="AD47" s="86"/>
      <c r="AE47" s="86"/>
      <c r="AF47" s="86"/>
      <c r="AG47" s="88"/>
      <c r="AH47" s="88" t="e">
        <f t="shared" si="25"/>
        <v>#DIV/0!</v>
      </c>
      <c r="AI47" s="86"/>
      <c r="AJ47" s="86"/>
      <c r="AK47" s="86"/>
      <c r="AL47" s="57" t="s">
        <v>160</v>
      </c>
      <c r="AM47" s="5" t="s">
        <v>141</v>
      </c>
      <c r="AN47" s="86"/>
      <c r="AO47" s="86"/>
      <c r="AP47" s="86"/>
      <c r="AQ47" s="86"/>
      <c r="AR47" s="88"/>
      <c r="AS47" s="88" t="e">
        <f t="shared" si="26"/>
        <v>#DIV/0!</v>
      </c>
      <c r="AT47" s="86"/>
      <c r="AU47" s="86"/>
      <c r="AV47" s="86"/>
      <c r="AW47" s="4" t="s">
        <v>278</v>
      </c>
      <c r="AX47" s="5" t="s">
        <v>279</v>
      </c>
      <c r="AY47" s="86"/>
      <c r="AZ47" s="86"/>
      <c r="BA47" s="86"/>
      <c r="BB47" s="86"/>
      <c r="BC47" s="88"/>
      <c r="BD47" s="88" t="e">
        <f t="shared" si="27"/>
        <v>#DIV/0!</v>
      </c>
      <c r="BE47" s="86"/>
      <c r="BF47" s="86"/>
      <c r="BG47" s="86"/>
      <c r="BH47" s="63" t="s">
        <v>283</v>
      </c>
      <c r="BI47" s="5" t="s">
        <v>279</v>
      </c>
      <c r="BJ47" s="86"/>
      <c r="BK47" s="86"/>
      <c r="BL47" s="86"/>
      <c r="BM47" s="86"/>
      <c r="BN47" s="88"/>
      <c r="BO47" s="88" t="e">
        <f t="shared" si="28"/>
        <v>#DIV/0!</v>
      </c>
      <c r="BP47" s="86"/>
      <c r="BQ47" s="86"/>
      <c r="BR47" s="86"/>
      <c r="BS47" s="63" t="s">
        <v>290</v>
      </c>
      <c r="BT47" s="5" t="s">
        <v>291</v>
      </c>
      <c r="BU47" s="86"/>
      <c r="BV47" s="86"/>
      <c r="BW47" s="86"/>
      <c r="BX47" s="86"/>
      <c r="BY47" s="88"/>
      <c r="BZ47" s="88" t="e">
        <f t="shared" si="29"/>
        <v>#DIV/0!</v>
      </c>
      <c r="CA47" s="86"/>
      <c r="CB47" s="86"/>
      <c r="CC47" s="86"/>
      <c r="CD47" s="63" t="s">
        <v>329</v>
      </c>
      <c r="CE47" s="5" t="s">
        <v>328</v>
      </c>
      <c r="CF47" s="86"/>
      <c r="CG47" s="86"/>
      <c r="CH47" s="86"/>
      <c r="CI47" s="86"/>
      <c r="CJ47" s="88"/>
      <c r="CK47" s="88" t="e">
        <f t="shared" si="30"/>
        <v>#DIV/0!</v>
      </c>
      <c r="CL47" s="86"/>
      <c r="CM47" s="86"/>
      <c r="CN47" s="86"/>
      <c r="CO47" s="65" t="s">
        <v>435</v>
      </c>
      <c r="CP47" s="5" t="s">
        <v>436</v>
      </c>
      <c r="CQ47" s="86"/>
      <c r="CR47" s="86"/>
      <c r="CS47" s="86"/>
      <c r="CT47" s="86"/>
      <c r="CU47" s="88"/>
      <c r="CV47" s="88" t="e">
        <f t="shared" si="31"/>
        <v>#DIV/0!</v>
      </c>
      <c r="CW47" s="86"/>
      <c r="CX47" s="86"/>
      <c r="CY47" s="86"/>
      <c r="CZ47" s="66" t="s">
        <v>441</v>
      </c>
      <c r="DA47" s="5" t="s">
        <v>442</v>
      </c>
      <c r="DB47" s="86"/>
      <c r="DC47" s="86"/>
      <c r="DD47" s="86"/>
      <c r="DE47" s="86"/>
      <c r="DF47" s="88"/>
      <c r="DG47" s="88" t="e">
        <f t="shared" si="32"/>
        <v>#DIV/0!</v>
      </c>
      <c r="DH47" s="86"/>
      <c r="DI47" s="86"/>
      <c r="DJ47" s="86"/>
      <c r="DK47" s="66" t="s">
        <v>444</v>
      </c>
      <c r="DL47" s="5" t="s">
        <v>279</v>
      </c>
      <c r="DM47" s="86"/>
      <c r="DN47" s="86"/>
      <c r="DO47" s="86"/>
      <c r="DP47" s="86"/>
      <c r="DQ47" s="88"/>
      <c r="DR47" s="88" t="e">
        <f t="shared" si="33"/>
        <v>#DIV/0!</v>
      </c>
      <c r="DS47" s="86"/>
      <c r="DT47" s="86"/>
      <c r="DU47" s="86"/>
      <c r="DV47" s="65" t="s">
        <v>511</v>
      </c>
      <c r="DW47" s="5" t="s">
        <v>512</v>
      </c>
      <c r="DX47" s="86"/>
      <c r="DY47" s="86"/>
      <c r="DZ47" s="86"/>
      <c r="EA47" s="86"/>
      <c r="EB47" s="88"/>
      <c r="EC47" s="88" t="e">
        <f t="shared" si="34"/>
        <v>#DIV/0!</v>
      </c>
      <c r="ED47" s="86"/>
      <c r="EE47" s="86"/>
      <c r="EF47" s="86"/>
      <c r="EG47" s="65" t="s">
        <v>519</v>
      </c>
      <c r="EH47" s="5" t="s">
        <v>141</v>
      </c>
      <c r="EI47" s="86"/>
      <c r="EJ47" s="86"/>
      <c r="EK47" s="86"/>
      <c r="EL47" s="86"/>
      <c r="EM47" s="88"/>
      <c r="EN47" s="88" t="e">
        <f t="shared" si="22"/>
        <v>#DIV/0!</v>
      </c>
      <c r="EO47" s="86"/>
      <c r="EP47" s="86"/>
      <c r="EQ47" s="86"/>
      <c r="ER47" s="65" t="s">
        <v>522</v>
      </c>
      <c r="ES47" s="5" t="s">
        <v>141</v>
      </c>
      <c r="ET47" s="86"/>
      <c r="EU47" s="86"/>
      <c r="EV47" s="86"/>
      <c r="EW47" s="86"/>
      <c r="EX47" s="88"/>
      <c r="EY47" s="88" t="e">
        <f t="shared" si="35"/>
        <v>#DIV/0!</v>
      </c>
      <c r="EZ47" s="86"/>
      <c r="FA47" s="86"/>
      <c r="FB47" s="86"/>
      <c r="FC47" s="65" t="s">
        <v>525</v>
      </c>
      <c r="FD47" s="5" t="s">
        <v>526</v>
      </c>
      <c r="FE47" s="86"/>
      <c r="FF47" s="86"/>
      <c r="FG47" s="86"/>
      <c r="FH47" s="86"/>
      <c r="FI47" s="88"/>
      <c r="FJ47" s="88" t="e">
        <f t="shared" si="36"/>
        <v>#DIV/0!</v>
      </c>
      <c r="FK47" s="86"/>
      <c r="FL47" s="86"/>
      <c r="FM47" s="86"/>
      <c r="FN47" s="65" t="s">
        <v>530</v>
      </c>
      <c r="FO47" s="5" t="s">
        <v>531</v>
      </c>
      <c r="FP47" s="86"/>
      <c r="FQ47" s="86"/>
      <c r="FR47" s="86"/>
      <c r="FS47" s="86"/>
      <c r="FT47" s="88"/>
      <c r="FU47" s="88" t="e">
        <f t="shared" si="37"/>
        <v>#DIV/0!</v>
      </c>
      <c r="FV47" s="86"/>
      <c r="FW47" s="86"/>
      <c r="FX47" s="86"/>
      <c r="FY47" s="65" t="s">
        <v>537</v>
      </c>
      <c r="FZ47" s="5" t="s">
        <v>538</v>
      </c>
      <c r="GA47" s="86"/>
      <c r="GB47" s="86"/>
      <c r="GC47" s="86"/>
      <c r="GD47" s="86"/>
      <c r="GE47" s="88"/>
      <c r="GF47" s="88" t="e">
        <f t="shared" si="38"/>
        <v>#DIV/0!</v>
      </c>
      <c r="GG47" s="86"/>
      <c r="GH47" s="86"/>
      <c r="GI47" s="86"/>
      <c r="GJ47" s="65" t="s">
        <v>539</v>
      </c>
      <c r="GK47" s="5" t="s">
        <v>279</v>
      </c>
      <c r="GL47" s="86"/>
      <c r="GM47" s="86"/>
      <c r="GN47" s="86"/>
      <c r="GO47" s="86"/>
      <c r="GP47" s="88"/>
      <c r="GQ47" s="88" t="e">
        <f t="shared" si="39"/>
        <v>#DIV/0!</v>
      </c>
      <c r="GR47" s="86"/>
      <c r="GS47" s="86"/>
      <c r="GT47" s="86"/>
      <c r="GU47" s="65" t="s">
        <v>544</v>
      </c>
      <c r="GV47" s="5" t="s">
        <v>279</v>
      </c>
      <c r="GW47" s="86"/>
      <c r="GX47" s="86"/>
      <c r="GY47" s="86"/>
      <c r="GZ47" s="86"/>
      <c r="HA47" s="88"/>
      <c r="HB47" s="88" t="e">
        <f t="shared" si="40"/>
        <v>#DIV/0!</v>
      </c>
      <c r="HC47" s="86"/>
      <c r="HD47" s="86"/>
      <c r="HE47" s="86"/>
      <c r="HF47" s="73" t="s">
        <v>546</v>
      </c>
      <c r="HG47" s="5" t="s">
        <v>279</v>
      </c>
      <c r="HH47" s="86"/>
      <c r="HI47" s="86"/>
      <c r="HJ47" s="86"/>
      <c r="HK47" s="86"/>
      <c r="HL47" s="88"/>
      <c r="HM47" s="88" t="e">
        <f t="shared" si="41"/>
        <v>#DIV/0!</v>
      </c>
      <c r="HN47" s="86"/>
      <c r="HO47" s="86"/>
      <c r="HP47" s="86"/>
      <c r="HQ47" s="73" t="s">
        <v>546</v>
      </c>
      <c r="HR47" s="5" t="s">
        <v>279</v>
      </c>
      <c r="HS47" s="86"/>
      <c r="HT47" s="86"/>
      <c r="HU47" s="86"/>
      <c r="HV47" s="86"/>
      <c r="HW47" s="88"/>
      <c r="HX47" s="88" t="e">
        <f t="shared" si="42"/>
        <v>#DIV/0!</v>
      </c>
      <c r="HY47" s="86"/>
      <c r="HZ47" s="86"/>
      <c r="IA47" s="86"/>
      <c r="IB47" s="73" t="s">
        <v>559</v>
      </c>
      <c r="IC47" s="5" t="s">
        <v>279</v>
      </c>
      <c r="ID47" s="86"/>
      <c r="IE47" s="86"/>
      <c r="IF47" s="86"/>
      <c r="IG47" s="86"/>
      <c r="IH47" s="88"/>
      <c r="II47" s="88" t="e">
        <f t="shared" si="43"/>
        <v>#DIV/0!</v>
      </c>
      <c r="IJ47" s="86"/>
      <c r="IK47" s="86"/>
      <c r="IL47" s="86"/>
      <c r="IM47" s="73" t="s">
        <v>563</v>
      </c>
      <c r="IN47" s="5" t="s">
        <v>279</v>
      </c>
      <c r="IO47" s="86"/>
      <c r="IP47" s="86"/>
      <c r="IQ47" s="86"/>
      <c r="IR47" s="86"/>
      <c r="IS47" s="88"/>
      <c r="IT47" s="88" t="e">
        <f t="shared" si="44"/>
        <v>#DIV/0!</v>
      </c>
      <c r="IU47" s="86"/>
      <c r="IV47" s="86"/>
    </row>
    <row r="48" spans="1:256" ht="27" customHeight="1" thickBot="1">
      <c r="A48" s="30">
        <v>1667</v>
      </c>
      <c r="B48" s="33">
        <v>144000</v>
      </c>
      <c r="C48" s="34" t="s">
        <v>148</v>
      </c>
      <c r="D48" s="75" t="s">
        <v>33</v>
      </c>
      <c r="E48" s="55" t="s">
        <v>153</v>
      </c>
      <c r="F48" s="5" t="s">
        <v>141</v>
      </c>
      <c r="G48" s="86"/>
      <c r="H48" s="86"/>
      <c r="I48" s="86"/>
      <c r="J48" s="86"/>
      <c r="K48" s="88"/>
      <c r="L48" s="88" t="e">
        <f t="shared" si="23"/>
        <v>#DIV/0!</v>
      </c>
      <c r="M48" s="86"/>
      <c r="N48" s="86"/>
      <c r="O48" s="86"/>
      <c r="P48" s="55" t="s">
        <v>153</v>
      </c>
      <c r="Q48" s="5" t="s">
        <v>141</v>
      </c>
      <c r="R48" s="86"/>
      <c r="S48" s="86"/>
      <c r="T48" s="86"/>
      <c r="U48" s="86"/>
      <c r="V48" s="88"/>
      <c r="W48" s="88" t="e">
        <f t="shared" si="24"/>
        <v>#DIV/0!</v>
      </c>
      <c r="X48" s="86"/>
      <c r="Y48" s="86"/>
      <c r="Z48" s="86"/>
      <c r="AA48" s="55" t="s">
        <v>153</v>
      </c>
      <c r="AB48" s="5" t="s">
        <v>141</v>
      </c>
      <c r="AC48" s="86"/>
      <c r="AD48" s="86"/>
      <c r="AE48" s="86"/>
      <c r="AF48" s="86"/>
      <c r="AG48" s="88"/>
      <c r="AH48" s="88" t="e">
        <f t="shared" si="25"/>
        <v>#DIV/0!</v>
      </c>
      <c r="AI48" s="86"/>
      <c r="AJ48" s="86"/>
      <c r="AK48" s="86"/>
      <c r="AL48" s="57" t="s">
        <v>160</v>
      </c>
      <c r="AM48" s="5" t="s">
        <v>141</v>
      </c>
      <c r="AN48" s="86"/>
      <c r="AO48" s="86"/>
      <c r="AP48" s="86"/>
      <c r="AQ48" s="86"/>
      <c r="AR48" s="88"/>
      <c r="AS48" s="88" t="e">
        <f t="shared" si="26"/>
        <v>#DIV/0!</v>
      </c>
      <c r="AT48" s="86"/>
      <c r="AU48" s="86"/>
      <c r="AV48" s="86"/>
      <c r="AW48" s="4" t="s">
        <v>278</v>
      </c>
      <c r="AX48" s="5" t="s">
        <v>279</v>
      </c>
      <c r="AY48" s="86"/>
      <c r="AZ48" s="86"/>
      <c r="BA48" s="86"/>
      <c r="BB48" s="86"/>
      <c r="BC48" s="88"/>
      <c r="BD48" s="88" t="e">
        <f t="shared" si="27"/>
        <v>#DIV/0!</v>
      </c>
      <c r="BE48" s="86"/>
      <c r="BF48" s="86"/>
      <c r="BG48" s="86"/>
      <c r="BH48" s="63" t="s">
        <v>283</v>
      </c>
      <c r="BI48" s="5" t="s">
        <v>279</v>
      </c>
      <c r="BJ48" s="86"/>
      <c r="BK48" s="86"/>
      <c r="BL48" s="86"/>
      <c r="BM48" s="86"/>
      <c r="BN48" s="88"/>
      <c r="BO48" s="88" t="e">
        <f t="shared" si="28"/>
        <v>#DIV/0!</v>
      </c>
      <c r="BP48" s="86"/>
      <c r="BQ48" s="86"/>
      <c r="BR48" s="86"/>
      <c r="BS48" s="63" t="s">
        <v>290</v>
      </c>
      <c r="BT48" s="5" t="s">
        <v>291</v>
      </c>
      <c r="BU48" s="86"/>
      <c r="BV48" s="86"/>
      <c r="BW48" s="86"/>
      <c r="BX48" s="86"/>
      <c r="BY48" s="88"/>
      <c r="BZ48" s="88" t="e">
        <f t="shared" si="29"/>
        <v>#DIV/0!</v>
      </c>
      <c r="CA48" s="86"/>
      <c r="CB48" s="86"/>
      <c r="CC48" s="86"/>
      <c r="CD48" s="63" t="s">
        <v>329</v>
      </c>
      <c r="CE48" s="5" t="s">
        <v>328</v>
      </c>
      <c r="CF48" s="86"/>
      <c r="CG48" s="86"/>
      <c r="CH48" s="86"/>
      <c r="CI48" s="86"/>
      <c r="CJ48" s="88"/>
      <c r="CK48" s="88" t="e">
        <f t="shared" si="30"/>
        <v>#DIV/0!</v>
      </c>
      <c r="CL48" s="86"/>
      <c r="CM48" s="86"/>
      <c r="CN48" s="86"/>
      <c r="CO48" s="65" t="s">
        <v>435</v>
      </c>
      <c r="CP48" s="5" t="s">
        <v>436</v>
      </c>
      <c r="CQ48" s="86"/>
      <c r="CR48" s="86"/>
      <c r="CS48" s="86"/>
      <c r="CT48" s="86"/>
      <c r="CU48" s="88"/>
      <c r="CV48" s="88" t="e">
        <f t="shared" si="31"/>
        <v>#DIV/0!</v>
      </c>
      <c r="CW48" s="86"/>
      <c r="CX48" s="86"/>
      <c r="CY48" s="86"/>
      <c r="CZ48" s="66" t="s">
        <v>441</v>
      </c>
      <c r="DA48" s="5" t="s">
        <v>442</v>
      </c>
      <c r="DB48" s="86"/>
      <c r="DC48" s="86"/>
      <c r="DD48" s="86"/>
      <c r="DE48" s="86"/>
      <c r="DF48" s="88"/>
      <c r="DG48" s="88" t="e">
        <f t="shared" si="32"/>
        <v>#DIV/0!</v>
      </c>
      <c r="DH48" s="86"/>
      <c r="DI48" s="86"/>
      <c r="DJ48" s="86"/>
      <c r="DK48" s="66" t="s">
        <v>444</v>
      </c>
      <c r="DL48" s="5" t="s">
        <v>279</v>
      </c>
      <c r="DM48" s="86"/>
      <c r="DN48" s="86"/>
      <c r="DO48" s="86"/>
      <c r="DP48" s="86"/>
      <c r="DQ48" s="88"/>
      <c r="DR48" s="88" t="e">
        <f t="shared" si="33"/>
        <v>#DIV/0!</v>
      </c>
      <c r="DS48" s="86"/>
      <c r="DT48" s="86"/>
      <c r="DU48" s="86"/>
      <c r="DV48" s="65" t="s">
        <v>511</v>
      </c>
      <c r="DW48" s="5" t="s">
        <v>512</v>
      </c>
      <c r="DX48" s="86"/>
      <c r="DY48" s="86"/>
      <c r="DZ48" s="86"/>
      <c r="EA48" s="86"/>
      <c r="EB48" s="88"/>
      <c r="EC48" s="88" t="e">
        <f t="shared" si="34"/>
        <v>#DIV/0!</v>
      </c>
      <c r="ED48" s="86"/>
      <c r="EE48" s="86"/>
      <c r="EF48" s="86"/>
      <c r="EG48" s="65" t="s">
        <v>519</v>
      </c>
      <c r="EH48" s="5" t="s">
        <v>141</v>
      </c>
      <c r="EI48" s="86"/>
      <c r="EJ48" s="86"/>
      <c r="EK48" s="86"/>
      <c r="EL48" s="86"/>
      <c r="EM48" s="88"/>
      <c r="EN48" s="88" t="e">
        <f t="shared" si="22"/>
        <v>#DIV/0!</v>
      </c>
      <c r="EO48" s="86"/>
      <c r="EP48" s="86"/>
      <c r="EQ48" s="86"/>
      <c r="ER48" s="65" t="s">
        <v>522</v>
      </c>
      <c r="ES48" s="5" t="s">
        <v>141</v>
      </c>
      <c r="ET48" s="86"/>
      <c r="EU48" s="86"/>
      <c r="EV48" s="86"/>
      <c r="EW48" s="86"/>
      <c r="EX48" s="88"/>
      <c r="EY48" s="88" t="e">
        <f t="shared" si="35"/>
        <v>#DIV/0!</v>
      </c>
      <c r="EZ48" s="86"/>
      <c r="FA48" s="86"/>
      <c r="FB48" s="86"/>
      <c r="FC48" s="65" t="s">
        <v>525</v>
      </c>
      <c r="FD48" s="5" t="s">
        <v>526</v>
      </c>
      <c r="FE48" s="86"/>
      <c r="FF48" s="86"/>
      <c r="FG48" s="86"/>
      <c r="FH48" s="86"/>
      <c r="FI48" s="88"/>
      <c r="FJ48" s="88" t="e">
        <f t="shared" si="36"/>
        <v>#DIV/0!</v>
      </c>
      <c r="FK48" s="86"/>
      <c r="FL48" s="86"/>
      <c r="FM48" s="86"/>
      <c r="FN48" s="65" t="s">
        <v>530</v>
      </c>
      <c r="FO48" s="5" t="s">
        <v>531</v>
      </c>
      <c r="FP48" s="86"/>
      <c r="FQ48" s="86"/>
      <c r="FR48" s="86"/>
      <c r="FS48" s="86"/>
      <c r="FT48" s="88"/>
      <c r="FU48" s="88" t="e">
        <f t="shared" si="37"/>
        <v>#DIV/0!</v>
      </c>
      <c r="FV48" s="86"/>
      <c r="FW48" s="86"/>
      <c r="FX48" s="86"/>
      <c r="FY48" s="65" t="s">
        <v>537</v>
      </c>
      <c r="FZ48" s="5" t="s">
        <v>538</v>
      </c>
      <c r="GA48" s="86"/>
      <c r="GB48" s="86"/>
      <c r="GC48" s="86"/>
      <c r="GD48" s="86"/>
      <c r="GE48" s="88"/>
      <c r="GF48" s="88" t="e">
        <f t="shared" si="38"/>
        <v>#DIV/0!</v>
      </c>
      <c r="GG48" s="86"/>
      <c r="GH48" s="86"/>
      <c r="GI48" s="86"/>
      <c r="GJ48" s="65" t="s">
        <v>539</v>
      </c>
      <c r="GK48" s="5" t="s">
        <v>279</v>
      </c>
      <c r="GL48" s="86"/>
      <c r="GM48" s="86"/>
      <c r="GN48" s="86"/>
      <c r="GO48" s="86"/>
      <c r="GP48" s="88"/>
      <c r="GQ48" s="88" t="e">
        <f t="shared" si="39"/>
        <v>#DIV/0!</v>
      </c>
      <c r="GR48" s="86"/>
      <c r="GS48" s="86"/>
      <c r="GT48" s="86"/>
      <c r="GU48" s="65" t="s">
        <v>544</v>
      </c>
      <c r="GV48" s="5" t="s">
        <v>279</v>
      </c>
      <c r="GW48" s="86"/>
      <c r="GX48" s="86"/>
      <c r="GY48" s="86"/>
      <c r="GZ48" s="86"/>
      <c r="HA48" s="88"/>
      <c r="HB48" s="88" t="e">
        <f t="shared" si="40"/>
        <v>#DIV/0!</v>
      </c>
      <c r="HC48" s="86"/>
      <c r="HD48" s="86"/>
      <c r="HE48" s="86"/>
      <c r="HF48" s="73" t="s">
        <v>546</v>
      </c>
      <c r="HG48" s="5" t="s">
        <v>279</v>
      </c>
      <c r="HH48" s="86" t="s">
        <v>551</v>
      </c>
      <c r="HI48" s="93" t="s">
        <v>552</v>
      </c>
      <c r="HJ48" s="86" t="s">
        <v>553</v>
      </c>
      <c r="HK48" s="86">
        <v>1</v>
      </c>
      <c r="HL48" s="95">
        <v>21.17</v>
      </c>
      <c r="HM48" s="88">
        <f t="shared" si="41"/>
        <v>21.17</v>
      </c>
      <c r="HN48" s="97">
        <v>63510</v>
      </c>
      <c r="HO48" s="86"/>
      <c r="HP48" s="92" t="s">
        <v>338</v>
      </c>
      <c r="HQ48" s="73" t="s">
        <v>546</v>
      </c>
      <c r="HR48" s="5" t="s">
        <v>279</v>
      </c>
      <c r="HS48" s="86" t="s">
        <v>551</v>
      </c>
      <c r="HT48" s="93" t="s">
        <v>554</v>
      </c>
      <c r="HU48" s="86" t="s">
        <v>555</v>
      </c>
      <c r="HV48" s="86">
        <v>1</v>
      </c>
      <c r="HW48" s="95">
        <v>12.34</v>
      </c>
      <c r="HX48" s="88">
        <f t="shared" si="42"/>
        <v>12.34</v>
      </c>
      <c r="HY48" s="97">
        <v>74040</v>
      </c>
      <c r="HZ48" s="86"/>
      <c r="IA48" s="92" t="s">
        <v>338</v>
      </c>
      <c r="IB48" s="73" t="s">
        <v>559</v>
      </c>
      <c r="IC48" s="5" t="s">
        <v>279</v>
      </c>
      <c r="ID48" s="86"/>
      <c r="IE48" s="86"/>
      <c r="IF48" s="86"/>
      <c r="IG48" s="86"/>
      <c r="IH48" s="88"/>
      <c r="II48" s="88" t="e">
        <f t="shared" si="43"/>
        <v>#DIV/0!</v>
      </c>
      <c r="IJ48" s="86"/>
      <c r="IK48" s="86"/>
      <c r="IL48" s="86"/>
      <c r="IM48" s="73" t="s">
        <v>563</v>
      </c>
      <c r="IN48" s="5" t="s">
        <v>279</v>
      </c>
      <c r="IO48" s="86"/>
      <c r="IP48" s="86"/>
      <c r="IQ48" s="86"/>
      <c r="IR48" s="86"/>
      <c r="IS48" s="88"/>
      <c r="IT48" s="88" t="e">
        <f t="shared" si="44"/>
        <v>#DIV/0!</v>
      </c>
      <c r="IU48" s="86"/>
      <c r="IV48" s="86"/>
    </row>
    <row r="49" spans="1:256" ht="27" customHeight="1" thickBot="1">
      <c r="A49" s="41">
        <v>1668</v>
      </c>
      <c r="B49" s="35">
        <v>288000</v>
      </c>
      <c r="C49" s="36" t="s">
        <v>148</v>
      </c>
      <c r="D49" s="75" t="s">
        <v>34</v>
      </c>
      <c r="E49" s="55" t="s">
        <v>153</v>
      </c>
      <c r="F49" s="5" t="s">
        <v>141</v>
      </c>
      <c r="G49" s="86"/>
      <c r="H49" s="86"/>
      <c r="I49" s="86"/>
      <c r="J49" s="86"/>
      <c r="K49" s="88"/>
      <c r="L49" s="88" t="e">
        <f t="shared" si="23"/>
        <v>#DIV/0!</v>
      </c>
      <c r="M49" s="86"/>
      <c r="N49" s="86"/>
      <c r="O49" s="86"/>
      <c r="P49" s="55" t="s">
        <v>153</v>
      </c>
      <c r="Q49" s="5" t="s">
        <v>141</v>
      </c>
      <c r="R49" s="86"/>
      <c r="S49" s="86"/>
      <c r="T49" s="86"/>
      <c r="U49" s="86"/>
      <c r="V49" s="88"/>
      <c r="W49" s="88" t="e">
        <f t="shared" si="24"/>
        <v>#DIV/0!</v>
      </c>
      <c r="X49" s="86"/>
      <c r="Y49" s="86"/>
      <c r="Z49" s="86"/>
      <c r="AA49" s="55" t="s">
        <v>153</v>
      </c>
      <c r="AB49" s="5" t="s">
        <v>141</v>
      </c>
      <c r="AC49" s="86"/>
      <c r="AD49" s="86"/>
      <c r="AE49" s="86"/>
      <c r="AF49" s="86"/>
      <c r="AG49" s="88"/>
      <c r="AH49" s="88" t="e">
        <f t="shared" si="25"/>
        <v>#DIV/0!</v>
      </c>
      <c r="AI49" s="86"/>
      <c r="AJ49" s="86"/>
      <c r="AK49" s="86"/>
      <c r="AL49" s="57" t="s">
        <v>160</v>
      </c>
      <c r="AM49" s="5" t="s">
        <v>141</v>
      </c>
      <c r="AN49" s="86" t="s">
        <v>245</v>
      </c>
      <c r="AO49" s="93" t="s">
        <v>262</v>
      </c>
      <c r="AP49" s="86" t="s">
        <v>263</v>
      </c>
      <c r="AQ49" s="86">
        <v>40</v>
      </c>
      <c r="AR49" s="95">
        <v>25.03</v>
      </c>
      <c r="AS49" s="95">
        <f t="shared" si="26"/>
        <v>0.62575</v>
      </c>
      <c r="AT49" s="97">
        <v>180216</v>
      </c>
      <c r="AU49" s="86"/>
      <c r="AV49" s="86" t="s">
        <v>175</v>
      </c>
      <c r="AW49" s="4" t="s">
        <v>278</v>
      </c>
      <c r="AX49" s="5" t="s">
        <v>279</v>
      </c>
      <c r="AY49" s="86"/>
      <c r="AZ49" s="86"/>
      <c r="BA49" s="86"/>
      <c r="BB49" s="86"/>
      <c r="BC49" s="88"/>
      <c r="BD49" s="88" t="e">
        <f t="shared" si="27"/>
        <v>#DIV/0!</v>
      </c>
      <c r="BE49" s="86"/>
      <c r="BF49" s="86"/>
      <c r="BG49" s="86"/>
      <c r="BH49" s="63" t="s">
        <v>283</v>
      </c>
      <c r="BI49" s="5" t="s">
        <v>279</v>
      </c>
      <c r="BJ49" s="86"/>
      <c r="BK49" s="86"/>
      <c r="BL49" s="86"/>
      <c r="BM49" s="86"/>
      <c r="BN49" s="88"/>
      <c r="BO49" s="88" t="e">
        <f t="shared" si="28"/>
        <v>#DIV/0!</v>
      </c>
      <c r="BP49" s="86"/>
      <c r="BQ49" s="86"/>
      <c r="BR49" s="86"/>
      <c r="BS49" s="63" t="s">
        <v>290</v>
      </c>
      <c r="BT49" s="5" t="s">
        <v>291</v>
      </c>
      <c r="BU49" s="86"/>
      <c r="BV49" s="86"/>
      <c r="BW49" s="86"/>
      <c r="BX49" s="86"/>
      <c r="BY49" s="88"/>
      <c r="BZ49" s="88" t="e">
        <f t="shared" si="29"/>
        <v>#DIV/0!</v>
      </c>
      <c r="CA49" s="86"/>
      <c r="CB49" s="86"/>
      <c r="CC49" s="86"/>
      <c r="CD49" s="63" t="s">
        <v>329</v>
      </c>
      <c r="CE49" s="5" t="s">
        <v>328</v>
      </c>
      <c r="CF49" s="86" t="s">
        <v>415</v>
      </c>
      <c r="CG49" s="93" t="s">
        <v>417</v>
      </c>
      <c r="CH49" s="86" t="s">
        <v>418</v>
      </c>
      <c r="CI49" s="86">
        <v>72</v>
      </c>
      <c r="CJ49" s="95">
        <v>39.72</v>
      </c>
      <c r="CK49" s="95">
        <f t="shared" si="30"/>
        <v>0.5516666666666666</v>
      </c>
      <c r="CL49" s="97">
        <v>158880</v>
      </c>
      <c r="CM49" s="91" t="s">
        <v>156</v>
      </c>
      <c r="CN49" s="92" t="s">
        <v>416</v>
      </c>
      <c r="CO49" s="65" t="s">
        <v>435</v>
      </c>
      <c r="CP49" s="5" t="s">
        <v>436</v>
      </c>
      <c r="CQ49" s="86"/>
      <c r="CR49" s="86"/>
      <c r="CS49" s="86"/>
      <c r="CT49" s="86"/>
      <c r="CU49" s="88"/>
      <c r="CV49" s="88" t="e">
        <f t="shared" si="31"/>
        <v>#DIV/0!</v>
      </c>
      <c r="CW49" s="86"/>
      <c r="CX49" s="86"/>
      <c r="CY49" s="86"/>
      <c r="CZ49" s="66" t="s">
        <v>441</v>
      </c>
      <c r="DA49" s="5" t="s">
        <v>442</v>
      </c>
      <c r="DB49" s="86"/>
      <c r="DC49" s="86"/>
      <c r="DD49" s="86"/>
      <c r="DE49" s="86"/>
      <c r="DF49" s="88"/>
      <c r="DG49" s="88" t="e">
        <f t="shared" si="32"/>
        <v>#DIV/0!</v>
      </c>
      <c r="DH49" s="86"/>
      <c r="DI49" s="86"/>
      <c r="DJ49" s="86"/>
      <c r="DK49" s="66" t="s">
        <v>444</v>
      </c>
      <c r="DL49" s="5" t="s">
        <v>279</v>
      </c>
      <c r="DM49" s="86" t="s">
        <v>505</v>
      </c>
      <c r="DN49" s="93" t="s">
        <v>506</v>
      </c>
      <c r="DO49" s="86" t="s">
        <v>507</v>
      </c>
      <c r="DP49" s="86">
        <v>72</v>
      </c>
      <c r="DQ49" s="95">
        <v>38.58</v>
      </c>
      <c r="DR49" s="95">
        <f t="shared" si="33"/>
        <v>0.5358333333333333</v>
      </c>
      <c r="DS49" s="97">
        <v>154320</v>
      </c>
      <c r="DT49" s="91" t="s">
        <v>156</v>
      </c>
      <c r="DU49" s="86"/>
      <c r="DV49" s="65" t="s">
        <v>511</v>
      </c>
      <c r="DW49" s="5" t="s">
        <v>512</v>
      </c>
      <c r="DX49" s="86"/>
      <c r="DY49" s="86"/>
      <c r="DZ49" s="86"/>
      <c r="EA49" s="86"/>
      <c r="EB49" s="88"/>
      <c r="EC49" s="88" t="e">
        <f t="shared" si="34"/>
        <v>#DIV/0!</v>
      </c>
      <c r="ED49" s="86"/>
      <c r="EE49" s="86"/>
      <c r="EF49" s="86"/>
      <c r="EG49" s="65" t="s">
        <v>519</v>
      </c>
      <c r="EH49" s="5" t="s">
        <v>141</v>
      </c>
      <c r="EI49" s="86"/>
      <c r="EJ49" s="86"/>
      <c r="EK49" s="86"/>
      <c r="EL49" s="86"/>
      <c r="EM49" s="88"/>
      <c r="EN49" s="88" t="e">
        <f t="shared" si="22"/>
        <v>#DIV/0!</v>
      </c>
      <c r="EO49" s="86"/>
      <c r="EP49" s="86"/>
      <c r="EQ49" s="86"/>
      <c r="ER49" s="65" t="s">
        <v>522</v>
      </c>
      <c r="ES49" s="5" t="s">
        <v>141</v>
      </c>
      <c r="ET49" s="86"/>
      <c r="EU49" s="86"/>
      <c r="EV49" s="86"/>
      <c r="EW49" s="86"/>
      <c r="EX49" s="88"/>
      <c r="EY49" s="88" t="e">
        <f t="shared" si="35"/>
        <v>#DIV/0!</v>
      </c>
      <c r="EZ49" s="86"/>
      <c r="FA49" s="86"/>
      <c r="FB49" s="86"/>
      <c r="FC49" s="65" t="s">
        <v>525</v>
      </c>
      <c r="FD49" s="5" t="s">
        <v>526</v>
      </c>
      <c r="FE49" s="86"/>
      <c r="FF49" s="86"/>
      <c r="FG49" s="86"/>
      <c r="FH49" s="86"/>
      <c r="FI49" s="88"/>
      <c r="FJ49" s="88" t="e">
        <f t="shared" si="36"/>
        <v>#DIV/0!</v>
      </c>
      <c r="FK49" s="86"/>
      <c r="FL49" s="86"/>
      <c r="FM49" s="86"/>
      <c r="FN49" s="65" t="s">
        <v>530</v>
      </c>
      <c r="FO49" s="5" t="s">
        <v>531</v>
      </c>
      <c r="FP49" s="86"/>
      <c r="FQ49" s="86"/>
      <c r="FR49" s="86"/>
      <c r="FS49" s="86"/>
      <c r="FT49" s="88"/>
      <c r="FU49" s="88" t="e">
        <f t="shared" si="37"/>
        <v>#DIV/0!</v>
      </c>
      <c r="FV49" s="86"/>
      <c r="FW49" s="86"/>
      <c r="FX49" s="86"/>
      <c r="FY49" s="65" t="s">
        <v>537</v>
      </c>
      <c r="FZ49" s="5" t="s">
        <v>538</v>
      </c>
      <c r="GA49" s="86"/>
      <c r="GB49" s="86"/>
      <c r="GC49" s="86"/>
      <c r="GD49" s="86"/>
      <c r="GE49" s="88"/>
      <c r="GF49" s="88" t="e">
        <f t="shared" si="38"/>
        <v>#DIV/0!</v>
      </c>
      <c r="GG49" s="86"/>
      <c r="GH49" s="86"/>
      <c r="GI49" s="86"/>
      <c r="GJ49" s="65" t="s">
        <v>539</v>
      </c>
      <c r="GK49" s="5" t="s">
        <v>279</v>
      </c>
      <c r="GL49" s="86"/>
      <c r="GM49" s="86"/>
      <c r="GN49" s="86"/>
      <c r="GO49" s="86"/>
      <c r="GP49" s="88"/>
      <c r="GQ49" s="88" t="e">
        <f t="shared" si="39"/>
        <v>#DIV/0!</v>
      </c>
      <c r="GR49" s="86"/>
      <c r="GS49" s="86"/>
      <c r="GT49" s="86"/>
      <c r="GU49" s="65" t="s">
        <v>544</v>
      </c>
      <c r="GV49" s="5" t="s">
        <v>279</v>
      </c>
      <c r="GW49" s="86"/>
      <c r="GX49" s="86"/>
      <c r="GY49" s="86"/>
      <c r="GZ49" s="86"/>
      <c r="HA49" s="88"/>
      <c r="HB49" s="88" t="e">
        <f t="shared" si="40"/>
        <v>#DIV/0!</v>
      </c>
      <c r="HC49" s="86"/>
      <c r="HD49" s="86"/>
      <c r="HE49" s="86"/>
      <c r="HF49" s="73" t="s">
        <v>546</v>
      </c>
      <c r="HG49" s="5" t="s">
        <v>279</v>
      </c>
      <c r="HH49" s="86" t="s">
        <v>556</v>
      </c>
      <c r="HI49" s="93" t="s">
        <v>557</v>
      </c>
      <c r="HJ49" s="86" t="s">
        <v>558</v>
      </c>
      <c r="HK49" s="86">
        <v>1</v>
      </c>
      <c r="HL49" s="95">
        <v>32.13</v>
      </c>
      <c r="HM49" s="88">
        <f t="shared" si="41"/>
        <v>32.13</v>
      </c>
      <c r="HN49" s="97">
        <v>128.52</v>
      </c>
      <c r="HO49" s="86"/>
      <c r="HP49" s="92" t="s">
        <v>338</v>
      </c>
      <c r="HQ49" s="73" t="s">
        <v>546</v>
      </c>
      <c r="HR49" s="5" t="s">
        <v>279</v>
      </c>
      <c r="HS49" s="86"/>
      <c r="HT49" s="86"/>
      <c r="HU49" s="86"/>
      <c r="HV49" s="86"/>
      <c r="HW49" s="88"/>
      <c r="HX49" s="88" t="e">
        <f t="shared" si="42"/>
        <v>#DIV/0!</v>
      </c>
      <c r="HY49" s="86"/>
      <c r="HZ49" s="86"/>
      <c r="IA49" s="86"/>
      <c r="IB49" s="73" t="s">
        <v>559</v>
      </c>
      <c r="IC49" s="5" t="s">
        <v>279</v>
      </c>
      <c r="ID49" s="86" t="s">
        <v>560</v>
      </c>
      <c r="IE49" s="93" t="s">
        <v>561</v>
      </c>
      <c r="IF49" s="86" t="s">
        <v>562</v>
      </c>
      <c r="IG49" s="86">
        <v>72</v>
      </c>
      <c r="IH49" s="95">
        <v>38.39</v>
      </c>
      <c r="II49" s="95">
        <f t="shared" si="43"/>
        <v>0.5331944444444444</v>
      </c>
      <c r="IJ49" s="97">
        <v>153561.6</v>
      </c>
      <c r="IK49" s="91" t="s">
        <v>156</v>
      </c>
      <c r="IL49" s="86"/>
      <c r="IM49" s="73" t="s">
        <v>563</v>
      </c>
      <c r="IN49" s="5" t="s">
        <v>279</v>
      </c>
      <c r="IO49" s="86"/>
      <c r="IP49" s="86"/>
      <c r="IQ49" s="86"/>
      <c r="IR49" s="86"/>
      <c r="IS49" s="88"/>
      <c r="IT49" s="95" t="e">
        <f t="shared" si="44"/>
        <v>#DIV/0!</v>
      </c>
      <c r="IU49" s="86"/>
      <c r="IV49" s="86"/>
    </row>
    <row r="50" spans="1:256" ht="96" customHeight="1" thickBot="1">
      <c r="A50" s="30">
        <v>1669</v>
      </c>
      <c r="B50" s="28">
        <v>10800</v>
      </c>
      <c r="C50" s="29" t="s">
        <v>148</v>
      </c>
      <c r="D50" s="70" t="s">
        <v>35</v>
      </c>
      <c r="E50" s="55" t="s">
        <v>153</v>
      </c>
      <c r="F50" s="5" t="s">
        <v>141</v>
      </c>
      <c r="G50" s="10"/>
      <c r="H50" s="10"/>
      <c r="I50" s="10"/>
      <c r="J50" s="10"/>
      <c r="K50" s="12"/>
      <c r="L50" s="12" t="e">
        <f t="shared" si="23"/>
        <v>#DIV/0!</v>
      </c>
      <c r="M50" s="10"/>
      <c r="N50" s="10"/>
      <c r="O50" s="10"/>
      <c r="P50" s="55" t="s">
        <v>153</v>
      </c>
      <c r="Q50" s="5" t="s">
        <v>141</v>
      </c>
      <c r="R50" s="10"/>
      <c r="S50" s="10"/>
      <c r="T50" s="10"/>
      <c r="U50" s="10"/>
      <c r="V50" s="12"/>
      <c r="W50" s="12" t="e">
        <f t="shared" si="24"/>
        <v>#DIV/0!</v>
      </c>
      <c r="X50" s="10"/>
      <c r="Y50" s="10"/>
      <c r="Z50" s="10"/>
      <c r="AA50" s="55" t="s">
        <v>153</v>
      </c>
      <c r="AB50" s="5" t="s">
        <v>141</v>
      </c>
      <c r="AC50" s="10"/>
      <c r="AD50" s="10"/>
      <c r="AE50" s="10"/>
      <c r="AF50" s="10"/>
      <c r="AG50" s="12"/>
      <c r="AH50" s="12" t="e">
        <f t="shared" si="25"/>
        <v>#DIV/0!</v>
      </c>
      <c r="AI50" s="10"/>
      <c r="AJ50" s="10"/>
      <c r="AK50" s="10"/>
      <c r="AL50" s="57" t="s">
        <v>160</v>
      </c>
      <c r="AM50" s="5" t="s">
        <v>141</v>
      </c>
      <c r="AN50" s="10" t="s">
        <v>264</v>
      </c>
      <c r="AO50" s="59" t="s">
        <v>265</v>
      </c>
      <c r="AP50" s="62" t="s">
        <v>266</v>
      </c>
      <c r="AQ50" s="10">
        <v>53</v>
      </c>
      <c r="AR50" s="58">
        <v>27.73</v>
      </c>
      <c r="AS50" s="58">
        <f t="shared" si="26"/>
        <v>0.5232075471698113</v>
      </c>
      <c r="AT50" s="60">
        <v>5656.92</v>
      </c>
      <c r="AU50" s="54" t="s">
        <v>156</v>
      </c>
      <c r="AV50" s="10" t="s">
        <v>175</v>
      </c>
      <c r="AW50" s="4" t="s">
        <v>278</v>
      </c>
      <c r="AX50" s="5" t="s">
        <v>279</v>
      </c>
      <c r="AY50" s="10" t="s">
        <v>237</v>
      </c>
      <c r="AZ50" s="59"/>
      <c r="BA50" s="10">
        <v>30</v>
      </c>
      <c r="BB50" s="10">
        <v>1</v>
      </c>
      <c r="BC50" s="58">
        <v>57.33</v>
      </c>
      <c r="BD50" s="58">
        <f t="shared" si="27"/>
        <v>57.33</v>
      </c>
      <c r="BE50" s="60">
        <v>180216</v>
      </c>
      <c r="BF50" s="10"/>
      <c r="BG50" s="10" t="s">
        <v>267</v>
      </c>
      <c r="BH50" s="63" t="s">
        <v>283</v>
      </c>
      <c r="BI50" s="5" t="s">
        <v>279</v>
      </c>
      <c r="BJ50" s="10"/>
      <c r="BK50" s="10"/>
      <c r="BL50" s="10"/>
      <c r="BM50" s="10"/>
      <c r="BN50" s="12"/>
      <c r="BO50" s="12" t="e">
        <f t="shared" si="28"/>
        <v>#DIV/0!</v>
      </c>
      <c r="BP50" s="10"/>
      <c r="BQ50" s="10"/>
      <c r="BR50" s="10"/>
      <c r="BS50" s="63" t="s">
        <v>290</v>
      </c>
      <c r="BT50" s="5" t="s">
        <v>291</v>
      </c>
      <c r="BU50" s="10"/>
      <c r="BV50" s="10"/>
      <c r="BW50" s="10"/>
      <c r="BX50" s="10"/>
      <c r="BY50" s="12"/>
      <c r="BZ50" s="12" t="e">
        <f t="shared" si="29"/>
        <v>#DIV/0!</v>
      </c>
      <c r="CA50" s="10"/>
      <c r="CB50" s="10"/>
      <c r="CC50" s="10"/>
      <c r="CD50" s="63" t="s">
        <v>329</v>
      </c>
      <c r="CE50" s="5" t="s">
        <v>328</v>
      </c>
      <c r="CF50" s="10" t="s">
        <v>264</v>
      </c>
      <c r="CG50" s="59" t="s">
        <v>423</v>
      </c>
      <c r="CH50" s="62" t="s">
        <v>266</v>
      </c>
      <c r="CI50" s="10">
        <v>54</v>
      </c>
      <c r="CJ50" s="58">
        <v>29.85</v>
      </c>
      <c r="CK50" s="58">
        <f t="shared" si="30"/>
        <v>0.5527777777777778</v>
      </c>
      <c r="CL50" s="60">
        <v>5970</v>
      </c>
      <c r="CM50" s="54" t="s">
        <v>156</v>
      </c>
      <c r="CN50" s="56" t="s">
        <v>422</v>
      </c>
      <c r="CO50" s="65" t="s">
        <v>435</v>
      </c>
      <c r="CP50" s="5" t="s">
        <v>436</v>
      </c>
      <c r="CQ50" s="10"/>
      <c r="CR50" s="10"/>
      <c r="CS50" s="10"/>
      <c r="CT50" s="10"/>
      <c r="CU50" s="12"/>
      <c r="CV50" s="12" t="e">
        <f t="shared" si="31"/>
        <v>#DIV/0!</v>
      </c>
      <c r="CW50" s="10"/>
      <c r="CX50" s="10"/>
      <c r="CY50" s="10"/>
      <c r="CZ50" s="66" t="s">
        <v>441</v>
      </c>
      <c r="DA50" s="5" t="s">
        <v>442</v>
      </c>
      <c r="DB50" s="10"/>
      <c r="DC50" s="10"/>
      <c r="DD50" s="10"/>
      <c r="DE50" s="10"/>
      <c r="DF50" s="12"/>
      <c r="DG50" s="12" t="e">
        <f t="shared" si="32"/>
        <v>#DIV/0!</v>
      </c>
      <c r="DH50" s="10"/>
      <c r="DI50" s="10"/>
      <c r="DJ50" s="10"/>
      <c r="DK50" s="66" t="s">
        <v>444</v>
      </c>
      <c r="DL50" s="5" t="s">
        <v>279</v>
      </c>
      <c r="DM50" s="10" t="s">
        <v>504</v>
      </c>
      <c r="DN50" s="59" t="s">
        <v>265</v>
      </c>
      <c r="DO50" s="62" t="s">
        <v>508</v>
      </c>
      <c r="DP50" s="10">
        <v>54</v>
      </c>
      <c r="DQ50" s="58">
        <v>27.04</v>
      </c>
      <c r="DR50" s="58">
        <f t="shared" si="33"/>
        <v>0.5007407407407407</v>
      </c>
      <c r="DS50" s="60">
        <v>5408</v>
      </c>
      <c r="DT50" s="54" t="s">
        <v>156</v>
      </c>
      <c r="DU50" s="10"/>
      <c r="DV50" s="65" t="s">
        <v>511</v>
      </c>
      <c r="DW50" s="5" t="s">
        <v>512</v>
      </c>
      <c r="DX50" s="10"/>
      <c r="DY50" s="10"/>
      <c r="DZ50" s="10"/>
      <c r="EA50" s="10"/>
      <c r="EB50" s="12"/>
      <c r="EC50" s="12" t="e">
        <f t="shared" si="34"/>
        <v>#DIV/0!</v>
      </c>
      <c r="ED50" s="10"/>
      <c r="EE50" s="10"/>
      <c r="EF50" s="10"/>
      <c r="EG50" s="65" t="s">
        <v>519</v>
      </c>
      <c r="EH50" s="5" t="s">
        <v>141</v>
      </c>
      <c r="EI50" s="10"/>
      <c r="EJ50" s="10"/>
      <c r="EK50" s="10"/>
      <c r="EL50" s="10"/>
      <c r="EM50" s="12"/>
      <c r="EN50" s="88" t="e">
        <f t="shared" si="22"/>
        <v>#DIV/0!</v>
      </c>
      <c r="EO50" s="10"/>
      <c r="EP50" s="10"/>
      <c r="EQ50" s="10"/>
      <c r="ER50" s="65" t="s">
        <v>522</v>
      </c>
      <c r="ES50" s="5" t="s">
        <v>141</v>
      </c>
      <c r="ET50" s="10"/>
      <c r="EU50" s="10"/>
      <c r="EV50" s="10"/>
      <c r="EW50" s="10"/>
      <c r="EX50" s="12"/>
      <c r="EY50" s="12" t="e">
        <f t="shared" si="35"/>
        <v>#DIV/0!</v>
      </c>
      <c r="EZ50" s="10"/>
      <c r="FA50" s="10"/>
      <c r="FB50" s="10"/>
      <c r="FC50" s="65" t="s">
        <v>525</v>
      </c>
      <c r="FD50" s="5" t="s">
        <v>526</v>
      </c>
      <c r="FE50" s="10"/>
      <c r="FF50" s="10"/>
      <c r="FG50" s="10"/>
      <c r="FH50" s="10"/>
      <c r="FI50" s="12"/>
      <c r="FJ50" s="12" t="e">
        <f t="shared" si="36"/>
        <v>#DIV/0!</v>
      </c>
      <c r="FK50" s="10"/>
      <c r="FL50" s="10"/>
      <c r="FM50" s="10"/>
      <c r="FN50" s="65" t="s">
        <v>530</v>
      </c>
      <c r="FO50" s="5" t="s">
        <v>531</v>
      </c>
      <c r="FP50" s="10"/>
      <c r="FQ50" s="10"/>
      <c r="FR50" s="10"/>
      <c r="FS50" s="10"/>
      <c r="FT50" s="12"/>
      <c r="FU50" s="12" t="e">
        <f t="shared" si="37"/>
        <v>#DIV/0!</v>
      </c>
      <c r="FV50" s="10"/>
      <c r="FW50" s="10"/>
      <c r="FX50" s="10"/>
      <c r="FY50" s="65" t="s">
        <v>537</v>
      </c>
      <c r="FZ50" s="5" t="s">
        <v>538</v>
      </c>
      <c r="GA50" s="10"/>
      <c r="GB50" s="10"/>
      <c r="GC50" s="10"/>
      <c r="GD50" s="10"/>
      <c r="GE50" s="12"/>
      <c r="GF50" s="12" t="e">
        <f t="shared" si="38"/>
        <v>#DIV/0!</v>
      </c>
      <c r="GG50" s="10"/>
      <c r="GH50" s="10"/>
      <c r="GI50" s="10"/>
      <c r="GJ50" s="65" t="s">
        <v>539</v>
      </c>
      <c r="GK50" s="5" t="s">
        <v>279</v>
      </c>
      <c r="GL50" s="10"/>
      <c r="GM50" s="10"/>
      <c r="GN50" s="10"/>
      <c r="GO50" s="10"/>
      <c r="GP50" s="12"/>
      <c r="GQ50" s="12" t="e">
        <f t="shared" si="39"/>
        <v>#DIV/0!</v>
      </c>
      <c r="GR50" s="10"/>
      <c r="GS50" s="10"/>
      <c r="GT50" s="10"/>
      <c r="GU50" s="65" t="s">
        <v>544</v>
      </c>
      <c r="GV50" s="5" t="s">
        <v>279</v>
      </c>
      <c r="GW50" s="10"/>
      <c r="GX50" s="10"/>
      <c r="GY50" s="10"/>
      <c r="GZ50" s="10"/>
      <c r="HA50" s="12"/>
      <c r="HB50" s="12" t="e">
        <f t="shared" si="40"/>
        <v>#DIV/0!</v>
      </c>
      <c r="HC50" s="10"/>
      <c r="HD50" s="10"/>
      <c r="HE50" s="10"/>
      <c r="HF50" s="73" t="s">
        <v>546</v>
      </c>
      <c r="HG50" s="5" t="s">
        <v>279</v>
      </c>
      <c r="HH50" s="10"/>
      <c r="HI50" s="10"/>
      <c r="HJ50" s="10"/>
      <c r="HK50" s="10"/>
      <c r="HL50" s="12"/>
      <c r="HM50" s="12" t="e">
        <f t="shared" si="41"/>
        <v>#DIV/0!</v>
      </c>
      <c r="HN50" s="10"/>
      <c r="HO50" s="10"/>
      <c r="HP50" s="10"/>
      <c r="HQ50" s="73" t="s">
        <v>546</v>
      </c>
      <c r="HR50" s="5" t="s">
        <v>279</v>
      </c>
      <c r="HS50" s="10"/>
      <c r="HT50" s="10"/>
      <c r="HU50" s="10"/>
      <c r="HV50" s="10"/>
      <c r="HW50" s="12"/>
      <c r="HX50" s="12" t="e">
        <f t="shared" si="42"/>
        <v>#DIV/0!</v>
      </c>
      <c r="HY50" s="10"/>
      <c r="HZ50" s="10"/>
      <c r="IA50" s="10"/>
      <c r="IB50" s="73" t="s">
        <v>559</v>
      </c>
      <c r="IC50" s="5" t="s">
        <v>279</v>
      </c>
      <c r="ID50" s="10"/>
      <c r="IE50" s="10"/>
      <c r="IF50" s="10"/>
      <c r="IG50" s="10"/>
      <c r="IH50" s="12"/>
      <c r="II50" s="12" t="e">
        <f t="shared" si="43"/>
        <v>#DIV/0!</v>
      </c>
      <c r="IJ50" s="10"/>
      <c r="IK50" s="10"/>
      <c r="IL50" s="10"/>
      <c r="IM50" s="73" t="s">
        <v>563</v>
      </c>
      <c r="IN50" s="5" t="s">
        <v>279</v>
      </c>
      <c r="IO50" s="10"/>
      <c r="IP50" s="10"/>
      <c r="IQ50" s="10"/>
      <c r="IR50" s="10"/>
      <c r="IS50" s="12"/>
      <c r="IT50" s="12" t="e">
        <f t="shared" si="44"/>
        <v>#DIV/0!</v>
      </c>
      <c r="IU50" s="10"/>
      <c r="IV50" s="10"/>
    </row>
    <row r="51" spans="1:256" ht="27" customHeight="1" thickBot="1">
      <c r="A51" s="25">
        <v>1670</v>
      </c>
      <c r="B51" s="20">
        <v>600</v>
      </c>
      <c r="C51" s="21" t="s">
        <v>131</v>
      </c>
      <c r="D51" s="82" t="s">
        <v>20</v>
      </c>
      <c r="E51" s="55" t="s">
        <v>153</v>
      </c>
      <c r="F51" s="5" t="s">
        <v>141</v>
      </c>
      <c r="G51" s="86"/>
      <c r="H51" s="86"/>
      <c r="I51" s="86"/>
      <c r="J51" s="86"/>
      <c r="K51" s="88"/>
      <c r="L51" s="88" t="e">
        <f t="shared" si="23"/>
        <v>#DIV/0!</v>
      </c>
      <c r="M51" s="86"/>
      <c r="N51" s="86"/>
      <c r="O51" s="86"/>
      <c r="P51" s="55" t="s">
        <v>153</v>
      </c>
      <c r="Q51" s="5" t="s">
        <v>141</v>
      </c>
      <c r="R51" s="86"/>
      <c r="S51" s="86"/>
      <c r="T51" s="86"/>
      <c r="U51" s="86"/>
      <c r="V51" s="88"/>
      <c r="W51" s="88" t="e">
        <f t="shared" si="24"/>
        <v>#DIV/0!</v>
      </c>
      <c r="X51" s="86"/>
      <c r="Y51" s="86"/>
      <c r="Z51" s="86"/>
      <c r="AA51" s="55" t="s">
        <v>153</v>
      </c>
      <c r="AB51" s="5" t="s">
        <v>141</v>
      </c>
      <c r="AC51" s="86"/>
      <c r="AD51" s="86"/>
      <c r="AE51" s="86"/>
      <c r="AF51" s="86"/>
      <c r="AG51" s="88"/>
      <c r="AH51" s="88" t="e">
        <f t="shared" si="25"/>
        <v>#DIV/0!</v>
      </c>
      <c r="AI51" s="86"/>
      <c r="AJ51" s="86"/>
      <c r="AK51" s="86"/>
      <c r="AL51" s="57" t="s">
        <v>160</v>
      </c>
      <c r="AM51" s="5" t="s">
        <v>141</v>
      </c>
      <c r="AN51" s="86" t="s">
        <v>237</v>
      </c>
      <c r="AO51" s="93" t="s">
        <v>238</v>
      </c>
      <c r="AP51" s="86" t="s">
        <v>236</v>
      </c>
      <c r="AQ51" s="86">
        <v>160</v>
      </c>
      <c r="AR51" s="95">
        <v>31.59</v>
      </c>
      <c r="AS51" s="95">
        <f t="shared" si="26"/>
        <v>0.1974375</v>
      </c>
      <c r="AT51" s="97">
        <v>63180</v>
      </c>
      <c r="AU51" s="91" t="s">
        <v>156</v>
      </c>
      <c r="AV51" s="86" t="s">
        <v>239</v>
      </c>
      <c r="AW51" s="4" t="s">
        <v>278</v>
      </c>
      <c r="AX51" s="5" t="s">
        <v>279</v>
      </c>
      <c r="AY51" s="86"/>
      <c r="AZ51" s="86"/>
      <c r="BA51" s="86"/>
      <c r="BB51" s="86"/>
      <c r="BC51" s="88"/>
      <c r="BD51" s="88" t="e">
        <f t="shared" si="27"/>
        <v>#DIV/0!</v>
      </c>
      <c r="BE51" s="86"/>
      <c r="BF51" s="86"/>
      <c r="BG51" s="86"/>
      <c r="BH51" s="63" t="s">
        <v>283</v>
      </c>
      <c r="BI51" s="5" t="s">
        <v>279</v>
      </c>
      <c r="BJ51" s="86"/>
      <c r="BK51" s="86"/>
      <c r="BL51" s="86"/>
      <c r="BM51" s="86"/>
      <c r="BN51" s="88"/>
      <c r="BO51" s="88" t="e">
        <f t="shared" si="28"/>
        <v>#DIV/0!</v>
      </c>
      <c r="BP51" s="86"/>
      <c r="BQ51" s="86"/>
      <c r="BR51" s="86"/>
      <c r="BS51" s="63" t="s">
        <v>290</v>
      </c>
      <c r="BT51" s="5" t="s">
        <v>291</v>
      </c>
      <c r="BU51" s="86"/>
      <c r="BV51" s="86"/>
      <c r="BW51" s="86"/>
      <c r="BX51" s="86"/>
      <c r="BY51" s="88"/>
      <c r="BZ51" s="88" t="e">
        <f t="shared" si="29"/>
        <v>#DIV/0!</v>
      </c>
      <c r="CA51" s="86"/>
      <c r="CB51" s="86"/>
      <c r="CC51" s="86"/>
      <c r="CD51" s="63" t="s">
        <v>329</v>
      </c>
      <c r="CE51" s="5" t="s">
        <v>328</v>
      </c>
      <c r="CF51" s="86" t="s">
        <v>237</v>
      </c>
      <c r="CG51" s="93" t="s">
        <v>402</v>
      </c>
      <c r="CH51" s="86" t="s">
        <v>236</v>
      </c>
      <c r="CI51" s="86">
        <v>160</v>
      </c>
      <c r="CJ51" s="95">
        <v>33.66</v>
      </c>
      <c r="CK51" s="95">
        <f t="shared" si="30"/>
        <v>0.21037499999999998</v>
      </c>
      <c r="CL51" s="97">
        <v>20196</v>
      </c>
      <c r="CM51" s="91" t="s">
        <v>156</v>
      </c>
      <c r="CN51" s="92" t="s">
        <v>401</v>
      </c>
      <c r="CO51" s="65" t="s">
        <v>435</v>
      </c>
      <c r="CP51" s="5" t="s">
        <v>436</v>
      </c>
      <c r="CQ51" s="86"/>
      <c r="CR51" s="86"/>
      <c r="CS51" s="86"/>
      <c r="CT51" s="86"/>
      <c r="CU51" s="88"/>
      <c r="CV51" s="88" t="e">
        <f t="shared" si="31"/>
        <v>#DIV/0!</v>
      </c>
      <c r="CW51" s="86"/>
      <c r="CX51" s="86"/>
      <c r="CY51" s="86"/>
      <c r="CZ51" s="66" t="s">
        <v>441</v>
      </c>
      <c r="DA51" s="5" t="s">
        <v>442</v>
      </c>
      <c r="DB51" s="86"/>
      <c r="DC51" s="86"/>
      <c r="DD51" s="86"/>
      <c r="DE51" s="86"/>
      <c r="DF51" s="88"/>
      <c r="DG51" s="88" t="e">
        <f t="shared" si="32"/>
        <v>#DIV/0!</v>
      </c>
      <c r="DH51" s="86"/>
      <c r="DI51" s="86"/>
      <c r="DJ51" s="86"/>
      <c r="DK51" s="66" t="s">
        <v>444</v>
      </c>
      <c r="DL51" s="5" t="s">
        <v>279</v>
      </c>
      <c r="DM51" s="86" t="s">
        <v>237</v>
      </c>
      <c r="DN51" s="93" t="s">
        <v>238</v>
      </c>
      <c r="DO51" s="86" t="s">
        <v>236</v>
      </c>
      <c r="DP51" s="86">
        <v>160</v>
      </c>
      <c r="DQ51" s="95">
        <v>32.69</v>
      </c>
      <c r="DR51" s="95">
        <f t="shared" si="33"/>
        <v>0.20431249999999998</v>
      </c>
      <c r="DS51" s="97">
        <v>19614</v>
      </c>
      <c r="DT51" s="91" t="s">
        <v>156</v>
      </c>
      <c r="DU51" s="86"/>
      <c r="DV51" s="65" t="s">
        <v>511</v>
      </c>
      <c r="DW51" s="5" t="s">
        <v>512</v>
      </c>
      <c r="DX51" s="86"/>
      <c r="DY51" s="86"/>
      <c r="DZ51" s="86"/>
      <c r="EA51" s="86"/>
      <c r="EB51" s="88"/>
      <c r="EC51" s="88" t="e">
        <f t="shared" si="34"/>
        <v>#DIV/0!</v>
      </c>
      <c r="ED51" s="86"/>
      <c r="EE51" s="86"/>
      <c r="EF51" s="86"/>
      <c r="EG51" s="65" t="s">
        <v>519</v>
      </c>
      <c r="EH51" s="5" t="s">
        <v>141</v>
      </c>
      <c r="EI51" s="86"/>
      <c r="EJ51" s="86"/>
      <c r="EK51" s="86"/>
      <c r="EL51" s="86"/>
      <c r="EM51" s="88"/>
      <c r="EN51" s="88" t="e">
        <f t="shared" si="22"/>
        <v>#DIV/0!</v>
      </c>
      <c r="EO51" s="86"/>
      <c r="EP51" s="86"/>
      <c r="EQ51" s="86"/>
      <c r="ER51" s="65" t="s">
        <v>522</v>
      </c>
      <c r="ES51" s="5" t="s">
        <v>141</v>
      </c>
      <c r="ET51" s="86"/>
      <c r="EU51" s="86"/>
      <c r="EV51" s="86"/>
      <c r="EW51" s="86"/>
      <c r="EX51" s="88"/>
      <c r="EY51" s="88" t="e">
        <f t="shared" si="35"/>
        <v>#DIV/0!</v>
      </c>
      <c r="EZ51" s="86"/>
      <c r="FA51" s="86"/>
      <c r="FB51" s="86"/>
      <c r="FC51" s="65" t="s">
        <v>525</v>
      </c>
      <c r="FD51" s="5" t="s">
        <v>526</v>
      </c>
      <c r="FE51" s="86"/>
      <c r="FF51" s="86"/>
      <c r="FG51" s="86"/>
      <c r="FH51" s="86"/>
      <c r="FI51" s="88"/>
      <c r="FJ51" s="88" t="e">
        <f t="shared" si="36"/>
        <v>#DIV/0!</v>
      </c>
      <c r="FK51" s="86"/>
      <c r="FL51" s="86"/>
      <c r="FM51" s="86"/>
      <c r="FN51" s="65" t="s">
        <v>530</v>
      </c>
      <c r="FO51" s="5" t="s">
        <v>531</v>
      </c>
      <c r="FP51" s="86"/>
      <c r="FQ51" s="86"/>
      <c r="FR51" s="86"/>
      <c r="FS51" s="86"/>
      <c r="FT51" s="88"/>
      <c r="FU51" s="88" t="e">
        <f t="shared" si="37"/>
        <v>#DIV/0!</v>
      </c>
      <c r="FV51" s="86"/>
      <c r="FW51" s="86"/>
      <c r="FX51" s="86"/>
      <c r="FY51" s="65" t="s">
        <v>537</v>
      </c>
      <c r="FZ51" s="5" t="s">
        <v>538</v>
      </c>
      <c r="GA51" s="86"/>
      <c r="GB51" s="86"/>
      <c r="GC51" s="86"/>
      <c r="GD51" s="86"/>
      <c r="GE51" s="88"/>
      <c r="GF51" s="88" t="e">
        <f t="shared" si="38"/>
        <v>#DIV/0!</v>
      </c>
      <c r="GG51" s="86"/>
      <c r="GH51" s="86"/>
      <c r="GI51" s="86"/>
      <c r="GJ51" s="65" t="s">
        <v>539</v>
      </c>
      <c r="GK51" s="5" t="s">
        <v>279</v>
      </c>
      <c r="GL51" s="86"/>
      <c r="GM51" s="86"/>
      <c r="GN51" s="86"/>
      <c r="GO51" s="86"/>
      <c r="GP51" s="88"/>
      <c r="GQ51" s="88" t="e">
        <f t="shared" si="39"/>
        <v>#DIV/0!</v>
      </c>
      <c r="GR51" s="86"/>
      <c r="GS51" s="86"/>
      <c r="GT51" s="86"/>
      <c r="GU51" s="65" t="s">
        <v>544</v>
      </c>
      <c r="GV51" s="5" t="s">
        <v>279</v>
      </c>
      <c r="GW51" s="86"/>
      <c r="GX51" s="86"/>
      <c r="GY51" s="86"/>
      <c r="GZ51" s="86"/>
      <c r="HA51" s="88"/>
      <c r="HB51" s="88" t="e">
        <f t="shared" si="40"/>
        <v>#DIV/0!</v>
      </c>
      <c r="HC51" s="86"/>
      <c r="HD51" s="86"/>
      <c r="HE51" s="86"/>
      <c r="HF51" s="73" t="s">
        <v>546</v>
      </c>
      <c r="HG51" s="5" t="s">
        <v>279</v>
      </c>
      <c r="HH51" s="86" t="s">
        <v>547</v>
      </c>
      <c r="HI51" s="93" t="s">
        <v>548</v>
      </c>
      <c r="HJ51" s="86" t="s">
        <v>549</v>
      </c>
      <c r="HK51" s="86">
        <v>1</v>
      </c>
      <c r="HL51" s="95">
        <v>37.27</v>
      </c>
      <c r="HM51" s="88">
        <f t="shared" si="41"/>
        <v>37.27</v>
      </c>
      <c r="HN51" s="97">
        <v>8944.8</v>
      </c>
      <c r="HO51" s="86"/>
      <c r="HP51" s="92" t="s">
        <v>550</v>
      </c>
      <c r="HQ51" s="73" t="s">
        <v>546</v>
      </c>
      <c r="HR51" s="5" t="s">
        <v>279</v>
      </c>
      <c r="HS51" s="86"/>
      <c r="HT51" s="86"/>
      <c r="HU51" s="86"/>
      <c r="HV51" s="86"/>
      <c r="HW51" s="88"/>
      <c r="HX51" s="88" t="e">
        <f t="shared" si="42"/>
        <v>#DIV/0!</v>
      </c>
      <c r="HY51" s="86"/>
      <c r="HZ51" s="86"/>
      <c r="IA51" s="86"/>
      <c r="IB51" s="73" t="s">
        <v>559</v>
      </c>
      <c r="IC51" s="5" t="s">
        <v>279</v>
      </c>
      <c r="ID51" s="86"/>
      <c r="IE51" s="86"/>
      <c r="IF51" s="86"/>
      <c r="IG51" s="86"/>
      <c r="IH51" s="88"/>
      <c r="II51" s="88" t="e">
        <f t="shared" si="43"/>
        <v>#DIV/0!</v>
      </c>
      <c r="IJ51" s="86"/>
      <c r="IK51" s="86"/>
      <c r="IL51" s="86"/>
      <c r="IM51" s="73" t="s">
        <v>563</v>
      </c>
      <c r="IN51" s="5" t="s">
        <v>279</v>
      </c>
      <c r="IO51" s="86"/>
      <c r="IP51" s="86"/>
      <c r="IQ51" s="86"/>
      <c r="IR51" s="86"/>
      <c r="IS51" s="88"/>
      <c r="IT51" s="88" t="e">
        <f t="shared" si="44"/>
        <v>#DIV/0!</v>
      </c>
      <c r="IU51" s="86"/>
      <c r="IV51" s="86"/>
    </row>
    <row r="52" spans="1:256" ht="27" customHeight="1" thickBot="1">
      <c r="A52" s="17">
        <v>1671</v>
      </c>
      <c r="B52" s="20">
        <v>200</v>
      </c>
      <c r="C52" s="21" t="s">
        <v>131</v>
      </c>
      <c r="D52" s="82" t="s">
        <v>21</v>
      </c>
      <c r="E52" s="55" t="s">
        <v>153</v>
      </c>
      <c r="F52" s="5" t="s">
        <v>141</v>
      </c>
      <c r="G52" s="86"/>
      <c r="H52" s="86"/>
      <c r="I52" s="86"/>
      <c r="J52" s="86"/>
      <c r="K52" s="88"/>
      <c r="L52" s="88" t="e">
        <f t="shared" si="23"/>
        <v>#DIV/0!</v>
      </c>
      <c r="M52" s="86"/>
      <c r="N52" s="86"/>
      <c r="O52" s="86"/>
      <c r="P52" s="55" t="s">
        <v>153</v>
      </c>
      <c r="Q52" s="5" t="s">
        <v>141</v>
      </c>
      <c r="R52" s="86"/>
      <c r="S52" s="86"/>
      <c r="T52" s="86"/>
      <c r="U52" s="86"/>
      <c r="V52" s="88"/>
      <c r="W52" s="88" t="e">
        <f t="shared" si="24"/>
        <v>#DIV/0!</v>
      </c>
      <c r="X52" s="86"/>
      <c r="Y52" s="86"/>
      <c r="Z52" s="86"/>
      <c r="AA52" s="55" t="s">
        <v>153</v>
      </c>
      <c r="AB52" s="5" t="s">
        <v>141</v>
      </c>
      <c r="AC52" s="86"/>
      <c r="AD52" s="86"/>
      <c r="AE52" s="86"/>
      <c r="AF52" s="86"/>
      <c r="AG52" s="88"/>
      <c r="AH52" s="88" t="e">
        <f t="shared" si="25"/>
        <v>#DIV/0!</v>
      </c>
      <c r="AI52" s="86"/>
      <c r="AJ52" s="86"/>
      <c r="AK52" s="86"/>
      <c r="AL52" s="57" t="s">
        <v>160</v>
      </c>
      <c r="AM52" s="5" t="s">
        <v>141</v>
      </c>
      <c r="AN52" s="86" t="s">
        <v>240</v>
      </c>
      <c r="AO52" s="93" t="s">
        <v>241</v>
      </c>
      <c r="AP52" s="86" t="s">
        <v>242</v>
      </c>
      <c r="AQ52" s="86">
        <v>66</v>
      </c>
      <c r="AR52" s="95">
        <v>43.79</v>
      </c>
      <c r="AS52" s="95">
        <f t="shared" si="26"/>
        <v>0.6634848484848485</v>
      </c>
      <c r="AT52" s="97">
        <v>8758</v>
      </c>
      <c r="AU52" s="91" t="s">
        <v>156</v>
      </c>
      <c r="AV52" s="86" t="s">
        <v>175</v>
      </c>
      <c r="AW52" s="4" t="s">
        <v>278</v>
      </c>
      <c r="AX52" s="5" t="s">
        <v>279</v>
      </c>
      <c r="AY52" s="86"/>
      <c r="AZ52" s="86"/>
      <c r="BA52" s="86"/>
      <c r="BB52" s="86"/>
      <c r="BC52" s="88"/>
      <c r="BD52" s="88" t="e">
        <f t="shared" si="27"/>
        <v>#DIV/0!</v>
      </c>
      <c r="BE52" s="86"/>
      <c r="BF52" s="86"/>
      <c r="BG52" s="86"/>
      <c r="BH52" s="63" t="s">
        <v>283</v>
      </c>
      <c r="BI52" s="5" t="s">
        <v>279</v>
      </c>
      <c r="BJ52" s="86"/>
      <c r="BK52" s="86"/>
      <c r="BL52" s="86"/>
      <c r="BM52" s="86"/>
      <c r="BN52" s="88"/>
      <c r="BO52" s="88" t="e">
        <f t="shared" si="28"/>
        <v>#DIV/0!</v>
      </c>
      <c r="BP52" s="86"/>
      <c r="BQ52" s="86"/>
      <c r="BR52" s="86"/>
      <c r="BS52" s="63" t="s">
        <v>290</v>
      </c>
      <c r="BT52" s="5" t="s">
        <v>291</v>
      </c>
      <c r="BU52" s="86"/>
      <c r="BV52" s="86"/>
      <c r="BW52" s="86"/>
      <c r="BX52" s="86"/>
      <c r="BY52" s="88"/>
      <c r="BZ52" s="88" t="e">
        <f t="shared" si="29"/>
        <v>#DIV/0!</v>
      </c>
      <c r="CA52" s="86"/>
      <c r="CB52" s="86"/>
      <c r="CC52" s="86"/>
      <c r="CD52" s="63" t="s">
        <v>329</v>
      </c>
      <c r="CE52" s="5" t="s">
        <v>328</v>
      </c>
      <c r="CF52" s="86" t="s">
        <v>240</v>
      </c>
      <c r="CG52" s="93" t="s">
        <v>241</v>
      </c>
      <c r="CH52" s="86" t="s">
        <v>242</v>
      </c>
      <c r="CI52" s="86">
        <v>66</v>
      </c>
      <c r="CJ52" s="95">
        <v>42.48</v>
      </c>
      <c r="CK52" s="95">
        <f t="shared" si="30"/>
        <v>0.6436363636363636</v>
      </c>
      <c r="CL52" s="97">
        <v>8496</v>
      </c>
      <c r="CM52" s="91" t="s">
        <v>156</v>
      </c>
      <c r="CN52" s="92" t="s">
        <v>403</v>
      </c>
      <c r="CO52" s="65" t="s">
        <v>435</v>
      </c>
      <c r="CP52" s="5" t="s">
        <v>436</v>
      </c>
      <c r="CQ52" s="86"/>
      <c r="CR52" s="86"/>
      <c r="CS52" s="86"/>
      <c r="CT52" s="86"/>
      <c r="CU52" s="88"/>
      <c r="CV52" s="88" t="e">
        <f t="shared" si="31"/>
        <v>#DIV/0!</v>
      </c>
      <c r="CW52" s="86"/>
      <c r="CX52" s="86"/>
      <c r="CY52" s="86"/>
      <c r="CZ52" s="66" t="s">
        <v>441</v>
      </c>
      <c r="DA52" s="5" t="s">
        <v>442</v>
      </c>
      <c r="DB52" s="86"/>
      <c r="DC52" s="86"/>
      <c r="DD52" s="86"/>
      <c r="DE52" s="86"/>
      <c r="DF52" s="88"/>
      <c r="DG52" s="88" t="e">
        <f t="shared" si="32"/>
        <v>#DIV/0!</v>
      </c>
      <c r="DH52" s="86"/>
      <c r="DI52" s="86"/>
      <c r="DJ52" s="86"/>
      <c r="DK52" s="66" t="s">
        <v>444</v>
      </c>
      <c r="DL52" s="5" t="s">
        <v>279</v>
      </c>
      <c r="DM52" s="86" t="s">
        <v>240</v>
      </c>
      <c r="DN52" s="93" t="s">
        <v>241</v>
      </c>
      <c r="DO52" s="86" t="s">
        <v>242</v>
      </c>
      <c r="DP52" s="86">
        <v>66</v>
      </c>
      <c r="DQ52" s="95">
        <v>49.98</v>
      </c>
      <c r="DR52" s="95">
        <f t="shared" si="33"/>
        <v>0.7572727272727272</v>
      </c>
      <c r="DS52" s="97">
        <v>9996</v>
      </c>
      <c r="DT52" s="91" t="s">
        <v>156</v>
      </c>
      <c r="DU52" s="86"/>
      <c r="DV52" s="65" t="s">
        <v>511</v>
      </c>
      <c r="DW52" s="5" t="s">
        <v>512</v>
      </c>
      <c r="DX52" s="86"/>
      <c r="DY52" s="86"/>
      <c r="DZ52" s="86"/>
      <c r="EA52" s="86"/>
      <c r="EB52" s="88"/>
      <c r="EC52" s="88" t="e">
        <f t="shared" si="34"/>
        <v>#DIV/0!</v>
      </c>
      <c r="ED52" s="86"/>
      <c r="EE52" s="86"/>
      <c r="EF52" s="86"/>
      <c r="EG52" s="65" t="s">
        <v>519</v>
      </c>
      <c r="EH52" s="5" t="s">
        <v>141</v>
      </c>
      <c r="EI52" s="86"/>
      <c r="EJ52" s="86"/>
      <c r="EK52" s="86"/>
      <c r="EL52" s="86"/>
      <c r="EM52" s="88"/>
      <c r="EN52" s="88" t="e">
        <f t="shared" si="22"/>
        <v>#DIV/0!</v>
      </c>
      <c r="EO52" s="86"/>
      <c r="EP52" s="86"/>
      <c r="EQ52" s="86"/>
      <c r="ER52" s="65" t="s">
        <v>522</v>
      </c>
      <c r="ES52" s="5" t="s">
        <v>141</v>
      </c>
      <c r="ET52" s="86"/>
      <c r="EU52" s="86"/>
      <c r="EV52" s="86"/>
      <c r="EW52" s="86"/>
      <c r="EX52" s="88"/>
      <c r="EY52" s="88" t="e">
        <f t="shared" si="35"/>
        <v>#DIV/0!</v>
      </c>
      <c r="EZ52" s="86"/>
      <c r="FA52" s="86"/>
      <c r="FB52" s="86"/>
      <c r="FC52" s="65" t="s">
        <v>525</v>
      </c>
      <c r="FD52" s="5" t="s">
        <v>526</v>
      </c>
      <c r="FE52" s="86"/>
      <c r="FF52" s="86"/>
      <c r="FG52" s="86"/>
      <c r="FH52" s="86"/>
      <c r="FI52" s="88"/>
      <c r="FJ52" s="88" t="e">
        <f t="shared" si="36"/>
        <v>#DIV/0!</v>
      </c>
      <c r="FK52" s="86"/>
      <c r="FL52" s="86"/>
      <c r="FM52" s="86"/>
      <c r="FN52" s="65" t="s">
        <v>530</v>
      </c>
      <c r="FO52" s="5" t="s">
        <v>531</v>
      </c>
      <c r="FP52" s="86"/>
      <c r="FQ52" s="86"/>
      <c r="FR52" s="86"/>
      <c r="FS52" s="86"/>
      <c r="FT52" s="88"/>
      <c r="FU52" s="88" t="e">
        <f t="shared" si="37"/>
        <v>#DIV/0!</v>
      </c>
      <c r="FV52" s="86"/>
      <c r="FW52" s="86"/>
      <c r="FX52" s="86"/>
      <c r="FY52" s="65" t="s">
        <v>537</v>
      </c>
      <c r="FZ52" s="5" t="s">
        <v>538</v>
      </c>
      <c r="GA52" s="86"/>
      <c r="GB52" s="86"/>
      <c r="GC52" s="86"/>
      <c r="GD52" s="86"/>
      <c r="GE52" s="88"/>
      <c r="GF52" s="88" t="e">
        <f t="shared" si="38"/>
        <v>#DIV/0!</v>
      </c>
      <c r="GG52" s="86"/>
      <c r="GH52" s="86"/>
      <c r="GI52" s="86"/>
      <c r="GJ52" s="65" t="s">
        <v>539</v>
      </c>
      <c r="GK52" s="5" t="s">
        <v>279</v>
      </c>
      <c r="GL52" s="86"/>
      <c r="GM52" s="86"/>
      <c r="GN52" s="86"/>
      <c r="GO52" s="86"/>
      <c r="GP52" s="88"/>
      <c r="GQ52" s="88" t="e">
        <f t="shared" si="39"/>
        <v>#DIV/0!</v>
      </c>
      <c r="GR52" s="86"/>
      <c r="GS52" s="86"/>
      <c r="GT52" s="86"/>
      <c r="GU52" s="65" t="s">
        <v>544</v>
      </c>
      <c r="GV52" s="5" t="s">
        <v>279</v>
      </c>
      <c r="GW52" s="86"/>
      <c r="GX52" s="86"/>
      <c r="GY52" s="86"/>
      <c r="GZ52" s="86"/>
      <c r="HA52" s="88"/>
      <c r="HB52" s="88" t="e">
        <f t="shared" si="40"/>
        <v>#DIV/0!</v>
      </c>
      <c r="HC52" s="86"/>
      <c r="HD52" s="86"/>
      <c r="HE52" s="86"/>
      <c r="HF52" s="73" t="s">
        <v>546</v>
      </c>
      <c r="HG52" s="5" t="s">
        <v>279</v>
      </c>
      <c r="HH52" s="86"/>
      <c r="HI52" s="86"/>
      <c r="HJ52" s="86"/>
      <c r="HK52" s="86"/>
      <c r="HL52" s="88"/>
      <c r="HM52" s="88" t="e">
        <f t="shared" si="41"/>
        <v>#DIV/0!</v>
      </c>
      <c r="HN52" s="86"/>
      <c r="HO52" s="86"/>
      <c r="HP52" s="86"/>
      <c r="HQ52" s="73" t="s">
        <v>546</v>
      </c>
      <c r="HR52" s="5" t="s">
        <v>279</v>
      </c>
      <c r="HS52" s="86"/>
      <c r="HT52" s="86"/>
      <c r="HU52" s="86"/>
      <c r="HV52" s="86"/>
      <c r="HW52" s="88"/>
      <c r="HX52" s="88" t="e">
        <f t="shared" si="42"/>
        <v>#DIV/0!</v>
      </c>
      <c r="HY52" s="86"/>
      <c r="HZ52" s="86"/>
      <c r="IA52" s="86"/>
      <c r="IB52" s="73" t="s">
        <v>559</v>
      </c>
      <c r="IC52" s="5" t="s">
        <v>279</v>
      </c>
      <c r="ID52" s="86"/>
      <c r="IE52" s="86"/>
      <c r="IF52" s="86"/>
      <c r="IG52" s="86"/>
      <c r="IH52" s="88"/>
      <c r="II52" s="88" t="e">
        <f t="shared" si="43"/>
        <v>#DIV/0!</v>
      </c>
      <c r="IJ52" s="86"/>
      <c r="IK52" s="86"/>
      <c r="IL52" s="86"/>
      <c r="IM52" s="73" t="s">
        <v>563</v>
      </c>
      <c r="IN52" s="5" t="s">
        <v>279</v>
      </c>
      <c r="IO52" s="86"/>
      <c r="IP52" s="86"/>
      <c r="IQ52" s="86"/>
      <c r="IR52" s="86"/>
      <c r="IS52" s="88"/>
      <c r="IT52" s="88" t="e">
        <f t="shared" si="44"/>
        <v>#DIV/0!</v>
      </c>
      <c r="IU52" s="86"/>
      <c r="IV52" s="86"/>
    </row>
    <row r="53" spans="1:256" ht="27" customHeight="1" thickBot="1">
      <c r="A53" s="17">
        <v>1672</v>
      </c>
      <c r="B53" s="20">
        <v>2856</v>
      </c>
      <c r="C53" s="21" t="s">
        <v>131</v>
      </c>
      <c r="D53" s="82" t="s">
        <v>573</v>
      </c>
      <c r="E53" s="55" t="s">
        <v>153</v>
      </c>
      <c r="F53" s="5" t="s">
        <v>141</v>
      </c>
      <c r="G53" s="86"/>
      <c r="H53" s="86"/>
      <c r="I53" s="86"/>
      <c r="J53" s="86"/>
      <c r="K53" s="88"/>
      <c r="L53" s="88" t="e">
        <f t="shared" si="23"/>
        <v>#DIV/0!</v>
      </c>
      <c r="M53" s="86"/>
      <c r="N53" s="86"/>
      <c r="O53" s="86"/>
      <c r="P53" s="55" t="s">
        <v>153</v>
      </c>
      <c r="Q53" s="5" t="s">
        <v>141</v>
      </c>
      <c r="R53" s="86"/>
      <c r="S53" s="86"/>
      <c r="T53" s="86"/>
      <c r="U53" s="86"/>
      <c r="V53" s="88"/>
      <c r="W53" s="88" t="e">
        <f t="shared" si="24"/>
        <v>#DIV/0!</v>
      </c>
      <c r="X53" s="86"/>
      <c r="Y53" s="86"/>
      <c r="Z53" s="86"/>
      <c r="AA53" s="55" t="s">
        <v>153</v>
      </c>
      <c r="AB53" s="5" t="s">
        <v>141</v>
      </c>
      <c r="AC53" s="86"/>
      <c r="AD53" s="86"/>
      <c r="AE53" s="86"/>
      <c r="AF53" s="86"/>
      <c r="AG53" s="88"/>
      <c r="AH53" s="88" t="e">
        <f t="shared" si="25"/>
        <v>#DIV/0!</v>
      </c>
      <c r="AI53" s="86"/>
      <c r="AJ53" s="86"/>
      <c r="AK53" s="86"/>
      <c r="AL53" s="57" t="s">
        <v>160</v>
      </c>
      <c r="AM53" s="5" t="s">
        <v>141</v>
      </c>
      <c r="AN53" s="86"/>
      <c r="AO53" s="86"/>
      <c r="AP53" s="86"/>
      <c r="AQ53" s="86"/>
      <c r="AR53" s="88"/>
      <c r="AS53" s="88" t="e">
        <f t="shared" si="26"/>
        <v>#DIV/0!</v>
      </c>
      <c r="AT53" s="86"/>
      <c r="AU53" s="86"/>
      <c r="AV53" s="86"/>
      <c r="AW53" s="4" t="s">
        <v>278</v>
      </c>
      <c r="AX53" s="5" t="s">
        <v>279</v>
      </c>
      <c r="AY53" s="86" t="s">
        <v>282</v>
      </c>
      <c r="AZ53" s="86">
        <v>1207324289</v>
      </c>
      <c r="BA53" s="86" t="s">
        <v>174</v>
      </c>
      <c r="BB53" s="86">
        <v>150</v>
      </c>
      <c r="BC53" s="95">
        <v>33.44</v>
      </c>
      <c r="BD53" s="95">
        <f t="shared" si="27"/>
        <v>0.22293333333333332</v>
      </c>
      <c r="BE53" s="97">
        <v>95504.64</v>
      </c>
      <c r="BF53" s="86"/>
      <c r="BG53" s="86" t="s">
        <v>281</v>
      </c>
      <c r="BH53" s="63" t="s">
        <v>283</v>
      </c>
      <c r="BI53" s="5" t="s">
        <v>279</v>
      </c>
      <c r="BJ53" s="86"/>
      <c r="BK53" s="86"/>
      <c r="BL53" s="86"/>
      <c r="BM53" s="86"/>
      <c r="BN53" s="88"/>
      <c r="BO53" s="88" t="e">
        <f t="shared" si="28"/>
        <v>#DIV/0!</v>
      </c>
      <c r="BP53" s="86"/>
      <c r="BQ53" s="86"/>
      <c r="BR53" s="86"/>
      <c r="BS53" s="63" t="s">
        <v>290</v>
      </c>
      <c r="BT53" s="5" t="s">
        <v>291</v>
      </c>
      <c r="BU53" s="86"/>
      <c r="BV53" s="86"/>
      <c r="BW53" s="86"/>
      <c r="BX53" s="86"/>
      <c r="BY53" s="88"/>
      <c r="BZ53" s="88" t="e">
        <f t="shared" si="29"/>
        <v>#DIV/0!</v>
      </c>
      <c r="CA53" s="86"/>
      <c r="CB53" s="86"/>
      <c r="CC53" s="86"/>
      <c r="CD53" s="63" t="s">
        <v>329</v>
      </c>
      <c r="CE53" s="5" t="s">
        <v>328</v>
      </c>
      <c r="CF53" s="86"/>
      <c r="CG53" s="86"/>
      <c r="CH53" s="86"/>
      <c r="CI53" s="86"/>
      <c r="CJ53" s="88"/>
      <c r="CK53" s="88" t="e">
        <f t="shared" si="30"/>
        <v>#DIV/0!</v>
      </c>
      <c r="CL53" s="86"/>
      <c r="CM53" s="86"/>
      <c r="CN53" s="86"/>
      <c r="CO53" s="65" t="s">
        <v>435</v>
      </c>
      <c r="CP53" s="5" t="s">
        <v>436</v>
      </c>
      <c r="CQ53" s="86"/>
      <c r="CR53" s="86"/>
      <c r="CS53" s="86"/>
      <c r="CT53" s="86"/>
      <c r="CU53" s="88"/>
      <c r="CV53" s="88" t="e">
        <f t="shared" si="31"/>
        <v>#DIV/0!</v>
      </c>
      <c r="CW53" s="86"/>
      <c r="CX53" s="86"/>
      <c r="CY53" s="86"/>
      <c r="CZ53" s="66" t="s">
        <v>441</v>
      </c>
      <c r="DA53" s="5" t="s">
        <v>442</v>
      </c>
      <c r="DB53" s="86"/>
      <c r="DC53" s="86"/>
      <c r="DD53" s="86"/>
      <c r="DE53" s="86"/>
      <c r="DF53" s="88"/>
      <c r="DG53" s="88" t="e">
        <f t="shared" si="32"/>
        <v>#DIV/0!</v>
      </c>
      <c r="DH53" s="86"/>
      <c r="DI53" s="86"/>
      <c r="DJ53" s="86"/>
      <c r="DK53" s="66" t="s">
        <v>444</v>
      </c>
      <c r="DL53" s="5" t="s">
        <v>279</v>
      </c>
      <c r="DM53" s="86"/>
      <c r="DN53" s="86"/>
      <c r="DO53" s="86"/>
      <c r="DP53" s="86"/>
      <c r="DQ53" s="88"/>
      <c r="DR53" s="88" t="e">
        <f t="shared" si="33"/>
        <v>#DIV/0!</v>
      </c>
      <c r="DS53" s="86"/>
      <c r="DT53" s="86"/>
      <c r="DU53" s="86"/>
      <c r="DV53" s="65" t="s">
        <v>511</v>
      </c>
      <c r="DW53" s="5" t="s">
        <v>512</v>
      </c>
      <c r="DX53" s="86"/>
      <c r="DY53" s="86"/>
      <c r="DZ53" s="86"/>
      <c r="EA53" s="86"/>
      <c r="EB53" s="88"/>
      <c r="EC53" s="88" t="e">
        <f t="shared" si="34"/>
        <v>#DIV/0!</v>
      </c>
      <c r="ED53" s="86"/>
      <c r="EE53" s="86"/>
      <c r="EF53" s="86"/>
      <c r="EG53" s="65" t="s">
        <v>519</v>
      </c>
      <c r="EH53" s="5" t="s">
        <v>141</v>
      </c>
      <c r="EI53" s="86"/>
      <c r="EJ53" s="86"/>
      <c r="EK53" s="86"/>
      <c r="EL53" s="86"/>
      <c r="EM53" s="88"/>
      <c r="EN53" s="88" t="e">
        <f t="shared" si="22"/>
        <v>#DIV/0!</v>
      </c>
      <c r="EO53" s="86"/>
      <c r="EP53" s="86"/>
      <c r="EQ53" s="86"/>
      <c r="ER53" s="65" t="s">
        <v>522</v>
      </c>
      <c r="ES53" s="5" t="s">
        <v>141</v>
      </c>
      <c r="ET53" s="86"/>
      <c r="EU53" s="86"/>
      <c r="EV53" s="86"/>
      <c r="EW53" s="86"/>
      <c r="EX53" s="88"/>
      <c r="EY53" s="88" t="e">
        <f t="shared" si="35"/>
        <v>#DIV/0!</v>
      </c>
      <c r="EZ53" s="86"/>
      <c r="FA53" s="86"/>
      <c r="FB53" s="86"/>
      <c r="FC53" s="65" t="s">
        <v>525</v>
      </c>
      <c r="FD53" s="5" t="s">
        <v>526</v>
      </c>
      <c r="FE53" s="86"/>
      <c r="FF53" s="86"/>
      <c r="FG53" s="86"/>
      <c r="FH53" s="86"/>
      <c r="FI53" s="88"/>
      <c r="FJ53" s="88" t="e">
        <f t="shared" si="36"/>
        <v>#DIV/0!</v>
      </c>
      <c r="FK53" s="86"/>
      <c r="FL53" s="86"/>
      <c r="FM53" s="86"/>
      <c r="FN53" s="65" t="s">
        <v>530</v>
      </c>
      <c r="FO53" s="5" t="s">
        <v>531</v>
      </c>
      <c r="FP53" s="86"/>
      <c r="FQ53" s="86"/>
      <c r="FR53" s="86"/>
      <c r="FS53" s="86"/>
      <c r="FT53" s="88"/>
      <c r="FU53" s="88" t="e">
        <f t="shared" si="37"/>
        <v>#DIV/0!</v>
      </c>
      <c r="FV53" s="86"/>
      <c r="FW53" s="86"/>
      <c r="FX53" s="86"/>
      <c r="FY53" s="65" t="s">
        <v>537</v>
      </c>
      <c r="FZ53" s="5" t="s">
        <v>538</v>
      </c>
      <c r="GA53" s="86"/>
      <c r="GB53" s="86"/>
      <c r="GC53" s="86"/>
      <c r="GD53" s="86"/>
      <c r="GE53" s="88"/>
      <c r="GF53" s="88" t="e">
        <f t="shared" si="38"/>
        <v>#DIV/0!</v>
      </c>
      <c r="GG53" s="86"/>
      <c r="GH53" s="86"/>
      <c r="GI53" s="86"/>
      <c r="GJ53" s="65" t="s">
        <v>539</v>
      </c>
      <c r="GK53" s="5" t="s">
        <v>279</v>
      </c>
      <c r="GL53" s="86"/>
      <c r="GM53" s="86"/>
      <c r="GN53" s="86"/>
      <c r="GO53" s="86"/>
      <c r="GP53" s="88"/>
      <c r="GQ53" s="88" t="e">
        <f t="shared" si="39"/>
        <v>#DIV/0!</v>
      </c>
      <c r="GR53" s="86"/>
      <c r="GS53" s="86"/>
      <c r="GT53" s="86"/>
      <c r="GU53" s="65" t="s">
        <v>544</v>
      </c>
      <c r="GV53" s="5" t="s">
        <v>279</v>
      </c>
      <c r="GW53" s="86"/>
      <c r="GX53" s="86"/>
      <c r="GY53" s="86"/>
      <c r="GZ53" s="86"/>
      <c r="HA53" s="88"/>
      <c r="HB53" s="88" t="e">
        <f t="shared" si="40"/>
        <v>#DIV/0!</v>
      </c>
      <c r="HC53" s="86"/>
      <c r="HD53" s="86"/>
      <c r="HE53" s="86"/>
      <c r="HF53" s="73" t="s">
        <v>546</v>
      </c>
      <c r="HG53" s="5" t="s">
        <v>279</v>
      </c>
      <c r="HH53" s="86"/>
      <c r="HI53" s="86"/>
      <c r="HJ53" s="86"/>
      <c r="HK53" s="86"/>
      <c r="HL53" s="88"/>
      <c r="HM53" s="88" t="e">
        <f t="shared" si="41"/>
        <v>#DIV/0!</v>
      </c>
      <c r="HN53" s="86"/>
      <c r="HO53" s="86"/>
      <c r="HP53" s="86"/>
      <c r="HQ53" s="73" t="s">
        <v>546</v>
      </c>
      <c r="HR53" s="5" t="s">
        <v>279</v>
      </c>
      <c r="HS53" s="86"/>
      <c r="HT53" s="86"/>
      <c r="HU53" s="86"/>
      <c r="HV53" s="86"/>
      <c r="HW53" s="88"/>
      <c r="HX53" s="88" t="e">
        <f t="shared" si="42"/>
        <v>#DIV/0!</v>
      </c>
      <c r="HY53" s="86"/>
      <c r="HZ53" s="86"/>
      <c r="IA53" s="86"/>
      <c r="IB53" s="73" t="s">
        <v>559</v>
      </c>
      <c r="IC53" s="5" t="s">
        <v>279</v>
      </c>
      <c r="ID53" s="86"/>
      <c r="IE53" s="86"/>
      <c r="IF53" s="86"/>
      <c r="IG53" s="86"/>
      <c r="IH53" s="88"/>
      <c r="II53" s="88" t="e">
        <f t="shared" si="43"/>
        <v>#DIV/0!</v>
      </c>
      <c r="IJ53" s="86"/>
      <c r="IK53" s="86"/>
      <c r="IL53" s="86"/>
      <c r="IM53" s="73" t="s">
        <v>563</v>
      </c>
      <c r="IN53" s="5" t="s">
        <v>279</v>
      </c>
      <c r="IO53" s="86"/>
      <c r="IP53" s="86"/>
      <c r="IQ53" s="86"/>
      <c r="IR53" s="86"/>
      <c r="IS53" s="88"/>
      <c r="IT53" s="88" t="e">
        <f t="shared" si="44"/>
        <v>#DIV/0!</v>
      </c>
      <c r="IU53" s="86"/>
      <c r="IV53" s="86"/>
    </row>
    <row r="54" spans="1:256" ht="27" customHeight="1" thickBot="1">
      <c r="A54" s="30">
        <v>1673</v>
      </c>
      <c r="B54" s="33">
        <v>216000</v>
      </c>
      <c r="C54" s="34" t="s">
        <v>148</v>
      </c>
      <c r="D54" s="85" t="s">
        <v>41</v>
      </c>
      <c r="E54" s="55" t="s">
        <v>153</v>
      </c>
      <c r="F54" s="5" t="s">
        <v>141</v>
      </c>
      <c r="G54" s="86"/>
      <c r="H54" s="86"/>
      <c r="I54" s="86"/>
      <c r="J54" s="86"/>
      <c r="K54" s="88"/>
      <c r="L54" s="88" t="e">
        <f t="shared" si="23"/>
        <v>#DIV/0!</v>
      </c>
      <c r="M54" s="86"/>
      <c r="N54" s="86"/>
      <c r="O54" s="86"/>
      <c r="P54" s="55" t="s">
        <v>153</v>
      </c>
      <c r="Q54" s="5" t="s">
        <v>141</v>
      </c>
      <c r="R54" s="86"/>
      <c r="S54" s="86"/>
      <c r="T54" s="86"/>
      <c r="U54" s="86"/>
      <c r="V54" s="88"/>
      <c r="W54" s="88" t="e">
        <f t="shared" si="24"/>
        <v>#DIV/0!</v>
      </c>
      <c r="X54" s="86"/>
      <c r="Y54" s="86"/>
      <c r="Z54" s="86"/>
      <c r="AA54" s="55" t="s">
        <v>153</v>
      </c>
      <c r="AB54" s="5" t="s">
        <v>141</v>
      </c>
      <c r="AC54" s="86"/>
      <c r="AD54" s="86"/>
      <c r="AE54" s="86"/>
      <c r="AF54" s="86"/>
      <c r="AG54" s="88"/>
      <c r="AH54" s="88" t="e">
        <f t="shared" si="25"/>
        <v>#DIV/0!</v>
      </c>
      <c r="AI54" s="86"/>
      <c r="AJ54" s="86"/>
      <c r="AK54" s="86"/>
      <c r="AL54" s="57" t="s">
        <v>160</v>
      </c>
      <c r="AM54" s="5" t="s">
        <v>141</v>
      </c>
      <c r="AN54" s="86" t="s">
        <v>268</v>
      </c>
      <c r="AO54" s="93" t="s">
        <v>269</v>
      </c>
      <c r="AP54" s="94" t="s">
        <v>270</v>
      </c>
      <c r="AQ54" s="86">
        <v>72</v>
      </c>
      <c r="AR54" s="95">
        <v>18.34</v>
      </c>
      <c r="AS54" s="95">
        <f t="shared" si="26"/>
        <v>0.25472222222222224</v>
      </c>
      <c r="AT54" s="97">
        <v>55015</v>
      </c>
      <c r="AU54" s="91" t="s">
        <v>156</v>
      </c>
      <c r="AV54" s="86" t="s">
        <v>175</v>
      </c>
      <c r="AW54" s="4" t="s">
        <v>278</v>
      </c>
      <c r="AX54" s="5" t="s">
        <v>279</v>
      </c>
      <c r="AY54" s="86"/>
      <c r="AZ54" s="86"/>
      <c r="BA54" s="86"/>
      <c r="BB54" s="86"/>
      <c r="BC54" s="88"/>
      <c r="BD54" s="88" t="e">
        <f t="shared" si="27"/>
        <v>#DIV/0!</v>
      </c>
      <c r="BE54" s="86"/>
      <c r="BF54" s="86"/>
      <c r="BG54" s="86"/>
      <c r="BH54" s="63" t="s">
        <v>283</v>
      </c>
      <c r="BI54" s="5" t="s">
        <v>279</v>
      </c>
      <c r="BJ54" s="86" t="s">
        <v>268</v>
      </c>
      <c r="BK54" s="93" t="s">
        <v>287</v>
      </c>
      <c r="BL54" s="86" t="s">
        <v>270</v>
      </c>
      <c r="BM54" s="86">
        <v>72</v>
      </c>
      <c r="BN54" s="95">
        <v>17.84</v>
      </c>
      <c r="BO54" s="95">
        <f t="shared" si="28"/>
        <v>0.24777777777777776</v>
      </c>
      <c r="BP54" s="97">
        <v>53520</v>
      </c>
      <c r="BQ54" s="91" t="s">
        <v>156</v>
      </c>
      <c r="BR54" s="86"/>
      <c r="BS54" s="63" t="s">
        <v>290</v>
      </c>
      <c r="BT54" s="5" t="s">
        <v>291</v>
      </c>
      <c r="BU54" s="86" t="s">
        <v>268</v>
      </c>
      <c r="BV54" s="93" t="s">
        <v>327</v>
      </c>
      <c r="BW54" s="86" t="s">
        <v>270</v>
      </c>
      <c r="BX54" s="86">
        <v>72</v>
      </c>
      <c r="BY54" s="95">
        <v>17.95</v>
      </c>
      <c r="BZ54" s="95">
        <f t="shared" si="29"/>
        <v>0.24930555555555556</v>
      </c>
      <c r="CA54" s="97">
        <v>53848.8</v>
      </c>
      <c r="CB54" s="91" t="s">
        <v>156</v>
      </c>
      <c r="CC54" s="86"/>
      <c r="CD54" s="63" t="s">
        <v>329</v>
      </c>
      <c r="CE54" s="5" t="s">
        <v>328</v>
      </c>
      <c r="CF54" s="86" t="s">
        <v>425</v>
      </c>
      <c r="CG54" s="93" t="s">
        <v>426</v>
      </c>
      <c r="CH54" s="86" t="s">
        <v>270</v>
      </c>
      <c r="CI54" s="86">
        <v>72</v>
      </c>
      <c r="CJ54" s="95">
        <v>17.81</v>
      </c>
      <c r="CK54" s="95">
        <f t="shared" si="30"/>
        <v>0.2473611111111111</v>
      </c>
      <c r="CL54" s="97">
        <v>53430</v>
      </c>
      <c r="CM54" s="91" t="s">
        <v>156</v>
      </c>
      <c r="CN54" s="92" t="s">
        <v>424</v>
      </c>
      <c r="CO54" s="65" t="s">
        <v>435</v>
      </c>
      <c r="CP54" s="5" t="s">
        <v>436</v>
      </c>
      <c r="CQ54" s="86"/>
      <c r="CR54" s="86"/>
      <c r="CS54" s="86"/>
      <c r="CT54" s="86"/>
      <c r="CU54" s="88"/>
      <c r="CV54" s="88" t="e">
        <f t="shared" si="31"/>
        <v>#DIV/0!</v>
      </c>
      <c r="CW54" s="86"/>
      <c r="CX54" s="86"/>
      <c r="CY54" s="86"/>
      <c r="CZ54" s="66" t="s">
        <v>441</v>
      </c>
      <c r="DA54" s="5" t="s">
        <v>442</v>
      </c>
      <c r="DB54" s="86"/>
      <c r="DC54" s="86"/>
      <c r="DD54" s="86"/>
      <c r="DE54" s="86"/>
      <c r="DF54" s="88"/>
      <c r="DG54" s="88" t="e">
        <f t="shared" si="32"/>
        <v>#DIV/0!</v>
      </c>
      <c r="DH54" s="86"/>
      <c r="DI54" s="86"/>
      <c r="DJ54" s="86"/>
      <c r="DK54" s="66" t="s">
        <v>444</v>
      </c>
      <c r="DL54" s="5" t="s">
        <v>279</v>
      </c>
      <c r="DM54" s="86" t="s">
        <v>509</v>
      </c>
      <c r="DN54" s="93" t="s">
        <v>327</v>
      </c>
      <c r="DO54" s="86" t="s">
        <v>270</v>
      </c>
      <c r="DP54" s="86">
        <v>72</v>
      </c>
      <c r="DQ54" s="95">
        <v>20.2</v>
      </c>
      <c r="DR54" s="95">
        <f t="shared" si="33"/>
        <v>0.28055555555555556</v>
      </c>
      <c r="DS54" s="97">
        <v>60600</v>
      </c>
      <c r="DT54" s="91" t="s">
        <v>156</v>
      </c>
      <c r="DU54" s="86"/>
      <c r="DV54" s="65" t="s">
        <v>511</v>
      </c>
      <c r="DW54" s="5" t="s">
        <v>512</v>
      </c>
      <c r="DX54" s="86"/>
      <c r="DY54" s="86"/>
      <c r="DZ54" s="86"/>
      <c r="EA54" s="86"/>
      <c r="EB54" s="88"/>
      <c r="EC54" s="88" t="e">
        <f t="shared" si="34"/>
        <v>#DIV/0!</v>
      </c>
      <c r="ED54" s="86"/>
      <c r="EE54" s="86"/>
      <c r="EF54" s="86"/>
      <c r="EG54" s="65" t="s">
        <v>519</v>
      </c>
      <c r="EH54" s="5" t="s">
        <v>141</v>
      </c>
      <c r="EI54" s="86"/>
      <c r="EJ54" s="86"/>
      <c r="EK54" s="86"/>
      <c r="EL54" s="86"/>
      <c r="EM54" s="88"/>
      <c r="EN54" s="88" t="e">
        <f t="shared" si="22"/>
        <v>#DIV/0!</v>
      </c>
      <c r="EO54" s="86"/>
      <c r="EP54" s="86"/>
      <c r="EQ54" s="86"/>
      <c r="ER54" s="65" t="s">
        <v>522</v>
      </c>
      <c r="ES54" s="5" t="s">
        <v>141</v>
      </c>
      <c r="ET54" s="86"/>
      <c r="EU54" s="86"/>
      <c r="EV54" s="86"/>
      <c r="EW54" s="86"/>
      <c r="EX54" s="88"/>
      <c r="EY54" s="88" t="e">
        <f t="shared" si="35"/>
        <v>#DIV/0!</v>
      </c>
      <c r="EZ54" s="86"/>
      <c r="FA54" s="86"/>
      <c r="FB54" s="86"/>
      <c r="FC54" s="65" t="s">
        <v>525</v>
      </c>
      <c r="FD54" s="5" t="s">
        <v>526</v>
      </c>
      <c r="FE54" s="86"/>
      <c r="FF54" s="86"/>
      <c r="FG54" s="86"/>
      <c r="FH54" s="86"/>
      <c r="FI54" s="88"/>
      <c r="FJ54" s="88" t="e">
        <f t="shared" si="36"/>
        <v>#DIV/0!</v>
      </c>
      <c r="FK54" s="86"/>
      <c r="FL54" s="86"/>
      <c r="FM54" s="86"/>
      <c r="FN54" s="65" t="s">
        <v>530</v>
      </c>
      <c r="FO54" s="5" t="s">
        <v>531</v>
      </c>
      <c r="FP54" s="86"/>
      <c r="FQ54" s="86"/>
      <c r="FR54" s="86"/>
      <c r="FS54" s="86"/>
      <c r="FT54" s="88"/>
      <c r="FU54" s="88" t="e">
        <f t="shared" si="37"/>
        <v>#DIV/0!</v>
      </c>
      <c r="FV54" s="86"/>
      <c r="FW54" s="86"/>
      <c r="FX54" s="86"/>
      <c r="FY54" s="65" t="s">
        <v>537</v>
      </c>
      <c r="FZ54" s="5" t="s">
        <v>538</v>
      </c>
      <c r="GA54" s="86"/>
      <c r="GB54" s="86"/>
      <c r="GC54" s="86"/>
      <c r="GD54" s="86"/>
      <c r="GE54" s="88"/>
      <c r="GF54" s="88" t="e">
        <f t="shared" si="38"/>
        <v>#DIV/0!</v>
      </c>
      <c r="GG54" s="86"/>
      <c r="GH54" s="86"/>
      <c r="GI54" s="86"/>
      <c r="GJ54" s="65" t="s">
        <v>539</v>
      </c>
      <c r="GK54" s="5" t="s">
        <v>279</v>
      </c>
      <c r="GL54" s="86"/>
      <c r="GM54" s="86"/>
      <c r="GN54" s="86"/>
      <c r="GO54" s="86"/>
      <c r="GP54" s="88"/>
      <c r="GQ54" s="88" t="e">
        <f t="shared" si="39"/>
        <v>#DIV/0!</v>
      </c>
      <c r="GR54" s="86"/>
      <c r="GS54" s="86"/>
      <c r="GT54" s="86"/>
      <c r="GU54" s="65" t="s">
        <v>544</v>
      </c>
      <c r="GV54" s="5" t="s">
        <v>279</v>
      </c>
      <c r="GW54" s="86"/>
      <c r="GX54" s="86"/>
      <c r="GY54" s="86"/>
      <c r="GZ54" s="86"/>
      <c r="HA54" s="88"/>
      <c r="HB54" s="88" t="e">
        <f t="shared" si="40"/>
        <v>#DIV/0!</v>
      </c>
      <c r="HC54" s="86"/>
      <c r="HD54" s="86"/>
      <c r="HE54" s="86"/>
      <c r="HF54" s="73" t="s">
        <v>546</v>
      </c>
      <c r="HG54" s="5" t="s">
        <v>279</v>
      </c>
      <c r="HH54" s="86"/>
      <c r="HI54" s="86"/>
      <c r="HJ54" s="86"/>
      <c r="HK54" s="86"/>
      <c r="HL54" s="88"/>
      <c r="HM54" s="88" t="e">
        <f t="shared" si="41"/>
        <v>#DIV/0!</v>
      </c>
      <c r="HN54" s="86"/>
      <c r="HO54" s="86"/>
      <c r="HP54" s="86"/>
      <c r="HQ54" s="73" t="s">
        <v>546</v>
      </c>
      <c r="HR54" s="5" t="s">
        <v>279</v>
      </c>
      <c r="HS54" s="86"/>
      <c r="HT54" s="86"/>
      <c r="HU54" s="86"/>
      <c r="HV54" s="86"/>
      <c r="HW54" s="88"/>
      <c r="HX54" s="88" t="e">
        <f t="shared" si="42"/>
        <v>#DIV/0!</v>
      </c>
      <c r="HY54" s="86"/>
      <c r="HZ54" s="86"/>
      <c r="IA54" s="86"/>
      <c r="IB54" s="73" t="s">
        <v>559</v>
      </c>
      <c r="IC54" s="5" t="s">
        <v>279</v>
      </c>
      <c r="ID54" s="86"/>
      <c r="IE54" s="86"/>
      <c r="IF54" s="86"/>
      <c r="IG54" s="86"/>
      <c r="IH54" s="88"/>
      <c r="II54" s="88" t="e">
        <f t="shared" si="43"/>
        <v>#DIV/0!</v>
      </c>
      <c r="IJ54" s="86"/>
      <c r="IK54" s="86"/>
      <c r="IL54" s="86"/>
      <c r="IM54" s="73" t="s">
        <v>563</v>
      </c>
      <c r="IN54" s="5" t="s">
        <v>279</v>
      </c>
      <c r="IO54" s="86"/>
      <c r="IP54" s="86"/>
      <c r="IQ54" s="86"/>
      <c r="IR54" s="86"/>
      <c r="IS54" s="88"/>
      <c r="IT54" s="88" t="e">
        <f t="shared" si="44"/>
        <v>#DIV/0!</v>
      </c>
      <c r="IU54" s="86"/>
      <c r="IV54" s="86"/>
    </row>
    <row r="55" spans="1:256" ht="27" customHeight="1" thickBot="1">
      <c r="A55" s="41">
        <v>1674</v>
      </c>
      <c r="B55" s="37">
        <v>160000</v>
      </c>
      <c r="C55" s="38" t="s">
        <v>148</v>
      </c>
      <c r="D55" s="85" t="s">
        <v>42</v>
      </c>
      <c r="E55" s="55" t="s">
        <v>153</v>
      </c>
      <c r="F55" s="5" t="s">
        <v>141</v>
      </c>
      <c r="G55" s="86"/>
      <c r="H55" s="86"/>
      <c r="I55" s="86"/>
      <c r="J55" s="86"/>
      <c r="K55" s="88"/>
      <c r="L55" s="88" t="e">
        <f t="shared" si="23"/>
        <v>#DIV/0!</v>
      </c>
      <c r="M55" s="86"/>
      <c r="N55" s="86"/>
      <c r="O55" s="86"/>
      <c r="P55" s="55" t="s">
        <v>153</v>
      </c>
      <c r="Q55" s="5" t="s">
        <v>141</v>
      </c>
      <c r="R55" s="86"/>
      <c r="S55" s="86"/>
      <c r="T55" s="86"/>
      <c r="U55" s="86"/>
      <c r="V55" s="88"/>
      <c r="W55" s="88" t="e">
        <f t="shared" si="24"/>
        <v>#DIV/0!</v>
      </c>
      <c r="X55" s="86"/>
      <c r="Y55" s="86"/>
      <c r="Z55" s="86"/>
      <c r="AA55" s="55" t="s">
        <v>153</v>
      </c>
      <c r="AB55" s="5" t="s">
        <v>141</v>
      </c>
      <c r="AC55" s="86"/>
      <c r="AD55" s="86"/>
      <c r="AE55" s="86"/>
      <c r="AF55" s="86"/>
      <c r="AG55" s="88"/>
      <c r="AH55" s="88" t="e">
        <f t="shared" si="25"/>
        <v>#DIV/0!</v>
      </c>
      <c r="AI55" s="86"/>
      <c r="AJ55" s="86"/>
      <c r="AK55" s="86"/>
      <c r="AL55" s="57" t="s">
        <v>160</v>
      </c>
      <c r="AM55" s="5" t="s">
        <v>141</v>
      </c>
      <c r="AN55" s="86" t="s">
        <v>271</v>
      </c>
      <c r="AO55" s="93" t="s">
        <v>272</v>
      </c>
      <c r="AP55" s="94" t="s">
        <v>273</v>
      </c>
      <c r="AQ55" s="86">
        <v>80</v>
      </c>
      <c r="AR55" s="95">
        <v>24.05</v>
      </c>
      <c r="AS55" s="95">
        <f t="shared" si="26"/>
        <v>0.30062500000000003</v>
      </c>
      <c r="AT55" s="97">
        <v>48100</v>
      </c>
      <c r="AU55" s="91" t="s">
        <v>156</v>
      </c>
      <c r="AV55" s="86" t="s">
        <v>175</v>
      </c>
      <c r="AW55" s="4" t="s">
        <v>278</v>
      </c>
      <c r="AX55" s="5" t="s">
        <v>279</v>
      </c>
      <c r="AY55" s="86"/>
      <c r="AZ55" s="86"/>
      <c r="BA55" s="86"/>
      <c r="BB55" s="86"/>
      <c r="BC55" s="88"/>
      <c r="BD55" s="88" t="e">
        <f t="shared" si="27"/>
        <v>#DIV/0!</v>
      </c>
      <c r="BE55" s="86"/>
      <c r="BF55" s="86"/>
      <c r="BG55" s="86"/>
      <c r="BH55" s="63" t="s">
        <v>283</v>
      </c>
      <c r="BI55" s="5" t="s">
        <v>279</v>
      </c>
      <c r="BJ55" s="86" t="s">
        <v>271</v>
      </c>
      <c r="BK55" s="93" t="s">
        <v>272</v>
      </c>
      <c r="BL55" s="86" t="s">
        <v>273</v>
      </c>
      <c r="BM55" s="86">
        <v>80</v>
      </c>
      <c r="BN55" s="95">
        <v>25.6</v>
      </c>
      <c r="BO55" s="95">
        <f t="shared" si="28"/>
        <v>0.32</v>
      </c>
      <c r="BP55" s="97">
        <v>51200</v>
      </c>
      <c r="BQ55" s="91" t="s">
        <v>156</v>
      </c>
      <c r="BR55" s="86"/>
      <c r="BS55" s="63" t="s">
        <v>290</v>
      </c>
      <c r="BT55" s="5" t="s">
        <v>291</v>
      </c>
      <c r="BU55" s="86"/>
      <c r="BV55" s="86"/>
      <c r="BW55" s="86"/>
      <c r="BX55" s="86"/>
      <c r="BY55" s="88"/>
      <c r="BZ55" s="88" t="e">
        <f t="shared" si="29"/>
        <v>#DIV/0!</v>
      </c>
      <c r="CA55" s="86"/>
      <c r="CB55" s="86"/>
      <c r="CC55" s="86"/>
      <c r="CD55" s="63" t="s">
        <v>329</v>
      </c>
      <c r="CE55" s="5" t="s">
        <v>328</v>
      </c>
      <c r="CF55" s="86" t="s">
        <v>251</v>
      </c>
      <c r="CG55" s="93" t="s">
        <v>336</v>
      </c>
      <c r="CH55" s="94" t="s">
        <v>428</v>
      </c>
      <c r="CI55" s="86">
        <v>1</v>
      </c>
      <c r="CJ55" s="95">
        <v>26.69</v>
      </c>
      <c r="CK55" s="95">
        <f t="shared" si="30"/>
        <v>26.69</v>
      </c>
      <c r="CL55" s="97">
        <v>47448.89</v>
      </c>
      <c r="CM55" s="86"/>
      <c r="CN55" s="92" t="s">
        <v>427</v>
      </c>
      <c r="CO55" s="65" t="s">
        <v>435</v>
      </c>
      <c r="CP55" s="5" t="s">
        <v>436</v>
      </c>
      <c r="CQ55" s="86"/>
      <c r="CR55" s="86"/>
      <c r="CS55" s="86"/>
      <c r="CT55" s="86"/>
      <c r="CU55" s="88"/>
      <c r="CV55" s="88" t="e">
        <f t="shared" si="31"/>
        <v>#DIV/0!</v>
      </c>
      <c r="CW55" s="86"/>
      <c r="CX55" s="86"/>
      <c r="CY55" s="86"/>
      <c r="CZ55" s="66" t="s">
        <v>441</v>
      </c>
      <c r="DA55" s="5" t="s">
        <v>442</v>
      </c>
      <c r="DB55" s="86"/>
      <c r="DC55" s="86"/>
      <c r="DD55" s="86"/>
      <c r="DE55" s="86"/>
      <c r="DF55" s="88"/>
      <c r="DG55" s="88" t="e">
        <f t="shared" si="32"/>
        <v>#DIV/0!</v>
      </c>
      <c r="DH55" s="86"/>
      <c r="DI55" s="86"/>
      <c r="DJ55" s="86"/>
      <c r="DK55" s="66" t="s">
        <v>444</v>
      </c>
      <c r="DL55" s="5" t="s">
        <v>279</v>
      </c>
      <c r="DM55" s="86" t="s">
        <v>271</v>
      </c>
      <c r="DN55" s="93" t="s">
        <v>272</v>
      </c>
      <c r="DO55" s="86" t="s">
        <v>273</v>
      </c>
      <c r="DP55" s="86">
        <v>80</v>
      </c>
      <c r="DQ55" s="95">
        <v>26.26</v>
      </c>
      <c r="DR55" s="95">
        <f t="shared" si="33"/>
        <v>0.32825000000000004</v>
      </c>
      <c r="DS55" s="97">
        <v>52520</v>
      </c>
      <c r="DT55" s="91" t="s">
        <v>156</v>
      </c>
      <c r="DU55" s="86"/>
      <c r="DV55" s="65" t="s">
        <v>511</v>
      </c>
      <c r="DW55" s="5" t="s">
        <v>512</v>
      </c>
      <c r="DX55" s="86" t="s">
        <v>251</v>
      </c>
      <c r="DY55" s="93" t="s">
        <v>517</v>
      </c>
      <c r="DZ55" s="94" t="s">
        <v>428</v>
      </c>
      <c r="EA55" s="86">
        <v>1</v>
      </c>
      <c r="EB55" s="95">
        <v>25.35</v>
      </c>
      <c r="EC55" s="95">
        <f t="shared" si="34"/>
        <v>25.35</v>
      </c>
      <c r="ED55" s="97">
        <v>45072.3</v>
      </c>
      <c r="EE55" s="86"/>
      <c r="EF55" s="92" t="s">
        <v>516</v>
      </c>
      <c r="EG55" s="65" t="s">
        <v>519</v>
      </c>
      <c r="EH55" s="5" t="s">
        <v>141</v>
      </c>
      <c r="EI55" s="86"/>
      <c r="EJ55" s="86"/>
      <c r="EK55" s="86"/>
      <c r="EL55" s="86"/>
      <c r="EM55" s="88"/>
      <c r="EN55" s="88" t="e">
        <f t="shared" si="22"/>
        <v>#DIV/0!</v>
      </c>
      <c r="EO55" s="86"/>
      <c r="EP55" s="86"/>
      <c r="EQ55" s="86"/>
      <c r="ER55" s="65" t="s">
        <v>522</v>
      </c>
      <c r="ES55" s="5" t="s">
        <v>141</v>
      </c>
      <c r="ET55" s="86"/>
      <c r="EU55" s="86"/>
      <c r="EV55" s="86"/>
      <c r="EW55" s="86"/>
      <c r="EX55" s="88"/>
      <c r="EY55" s="88" t="e">
        <f t="shared" si="35"/>
        <v>#DIV/0!</v>
      </c>
      <c r="EZ55" s="86"/>
      <c r="FA55" s="86"/>
      <c r="FB55" s="86"/>
      <c r="FC55" s="65" t="s">
        <v>525</v>
      </c>
      <c r="FD55" s="5" t="s">
        <v>526</v>
      </c>
      <c r="FE55" s="86"/>
      <c r="FF55" s="86"/>
      <c r="FG55" s="86"/>
      <c r="FH55" s="86"/>
      <c r="FI55" s="88"/>
      <c r="FJ55" s="88" t="e">
        <f t="shared" si="36"/>
        <v>#DIV/0!</v>
      </c>
      <c r="FK55" s="86"/>
      <c r="FL55" s="86"/>
      <c r="FM55" s="86"/>
      <c r="FN55" s="65" t="s">
        <v>530</v>
      </c>
      <c r="FO55" s="5" t="s">
        <v>531</v>
      </c>
      <c r="FP55" s="86"/>
      <c r="FQ55" s="86"/>
      <c r="FR55" s="86"/>
      <c r="FS55" s="86"/>
      <c r="FT55" s="88"/>
      <c r="FU55" s="88" t="e">
        <f t="shared" si="37"/>
        <v>#DIV/0!</v>
      </c>
      <c r="FV55" s="86"/>
      <c r="FW55" s="86"/>
      <c r="FX55" s="86"/>
      <c r="FY55" s="65" t="s">
        <v>537</v>
      </c>
      <c r="FZ55" s="5" t="s">
        <v>538</v>
      </c>
      <c r="GA55" s="86" t="s">
        <v>251</v>
      </c>
      <c r="GB55" s="93" t="s">
        <v>517</v>
      </c>
      <c r="GC55" s="94" t="s">
        <v>428</v>
      </c>
      <c r="GD55" s="86">
        <v>1</v>
      </c>
      <c r="GE55" s="95">
        <v>24.15</v>
      </c>
      <c r="GF55" s="88">
        <f t="shared" si="38"/>
        <v>24.15</v>
      </c>
      <c r="GG55" s="97">
        <v>42928</v>
      </c>
      <c r="GH55" s="86"/>
      <c r="GI55" s="92" t="s">
        <v>516</v>
      </c>
      <c r="GJ55" s="65" t="s">
        <v>539</v>
      </c>
      <c r="GK55" s="5" t="s">
        <v>279</v>
      </c>
      <c r="GL55" s="86"/>
      <c r="GM55" s="86"/>
      <c r="GN55" s="86"/>
      <c r="GO55" s="86"/>
      <c r="GP55" s="88"/>
      <c r="GQ55" s="88" t="e">
        <f t="shared" si="39"/>
        <v>#DIV/0!</v>
      </c>
      <c r="GR55" s="86"/>
      <c r="GS55" s="86"/>
      <c r="GT55" s="86"/>
      <c r="GU55" s="65" t="s">
        <v>544</v>
      </c>
      <c r="GV55" s="5" t="s">
        <v>279</v>
      </c>
      <c r="GW55" s="86"/>
      <c r="GX55" s="86"/>
      <c r="GY55" s="86"/>
      <c r="GZ55" s="86"/>
      <c r="HA55" s="88"/>
      <c r="HB55" s="88" t="e">
        <f t="shared" si="40"/>
        <v>#DIV/0!</v>
      </c>
      <c r="HC55" s="86"/>
      <c r="HD55" s="86"/>
      <c r="HE55" s="86"/>
      <c r="HF55" s="73" t="s">
        <v>546</v>
      </c>
      <c r="HG55" s="5" t="s">
        <v>279</v>
      </c>
      <c r="HH55" s="86"/>
      <c r="HI55" s="86"/>
      <c r="HJ55" s="86"/>
      <c r="HK55" s="86"/>
      <c r="HL55" s="88"/>
      <c r="HM55" s="88" t="e">
        <f t="shared" si="41"/>
        <v>#DIV/0!</v>
      </c>
      <c r="HN55" s="86"/>
      <c r="HO55" s="86"/>
      <c r="HP55" s="86"/>
      <c r="HQ55" s="73" t="s">
        <v>546</v>
      </c>
      <c r="HR55" s="5" t="s">
        <v>279</v>
      </c>
      <c r="HS55" s="86"/>
      <c r="HT55" s="86"/>
      <c r="HU55" s="86"/>
      <c r="HV55" s="86"/>
      <c r="HW55" s="88"/>
      <c r="HX55" s="88" t="e">
        <f t="shared" si="42"/>
        <v>#DIV/0!</v>
      </c>
      <c r="HY55" s="86"/>
      <c r="HZ55" s="86"/>
      <c r="IA55" s="86"/>
      <c r="IB55" s="73" t="s">
        <v>559</v>
      </c>
      <c r="IC55" s="5" t="s">
        <v>279</v>
      </c>
      <c r="ID55" s="86"/>
      <c r="IE55" s="86"/>
      <c r="IF55" s="86"/>
      <c r="IG55" s="86"/>
      <c r="IH55" s="88"/>
      <c r="II55" s="88" t="e">
        <f t="shared" si="43"/>
        <v>#DIV/0!</v>
      </c>
      <c r="IJ55" s="86"/>
      <c r="IK55" s="86"/>
      <c r="IL55" s="86"/>
      <c r="IM55" s="73" t="s">
        <v>563</v>
      </c>
      <c r="IN55" s="5" t="s">
        <v>279</v>
      </c>
      <c r="IO55" s="86"/>
      <c r="IP55" s="86"/>
      <c r="IQ55" s="86"/>
      <c r="IR55" s="86"/>
      <c r="IS55" s="88"/>
      <c r="IT55" s="88" t="e">
        <f t="shared" si="44"/>
        <v>#DIV/0!</v>
      </c>
      <c r="IU55" s="86"/>
      <c r="IV55" s="86"/>
    </row>
    <row r="56" spans="1:256" ht="117" customHeight="1" thickBot="1">
      <c r="A56" s="44">
        <v>1675</v>
      </c>
      <c r="B56" s="42">
        <v>15000</v>
      </c>
      <c r="C56" s="43" t="s">
        <v>149</v>
      </c>
      <c r="D56" s="72" t="s">
        <v>12</v>
      </c>
      <c r="E56" s="55" t="s">
        <v>153</v>
      </c>
      <c r="F56" s="5" t="s">
        <v>141</v>
      </c>
      <c r="G56" s="10"/>
      <c r="H56" s="10"/>
      <c r="I56" s="10"/>
      <c r="J56" s="10"/>
      <c r="K56" s="12"/>
      <c r="L56" s="12" t="e">
        <f t="shared" si="23"/>
        <v>#DIV/0!</v>
      </c>
      <c r="M56" s="10"/>
      <c r="N56" s="10"/>
      <c r="O56" s="10"/>
      <c r="P56" s="55" t="s">
        <v>153</v>
      </c>
      <c r="Q56" s="5" t="s">
        <v>141</v>
      </c>
      <c r="R56" s="10"/>
      <c r="S56" s="10"/>
      <c r="T56" s="10"/>
      <c r="U56" s="10"/>
      <c r="V56" s="12"/>
      <c r="W56" s="12" t="e">
        <f t="shared" si="24"/>
        <v>#DIV/0!</v>
      </c>
      <c r="X56" s="10"/>
      <c r="Y56" s="10"/>
      <c r="Z56" s="10"/>
      <c r="AA56" s="55" t="s">
        <v>153</v>
      </c>
      <c r="AB56" s="5" t="s">
        <v>141</v>
      </c>
      <c r="AC56" s="10"/>
      <c r="AD56" s="10"/>
      <c r="AE56" s="10"/>
      <c r="AF56" s="10"/>
      <c r="AG56" s="12"/>
      <c r="AH56" s="12" t="e">
        <f t="shared" si="25"/>
        <v>#DIV/0!</v>
      </c>
      <c r="AI56" s="10"/>
      <c r="AJ56" s="10"/>
      <c r="AK56" s="10"/>
      <c r="AL56" s="57" t="s">
        <v>160</v>
      </c>
      <c r="AM56" s="5" t="s">
        <v>141</v>
      </c>
      <c r="AN56" s="10" t="s">
        <v>151</v>
      </c>
      <c r="AO56" s="59" t="s">
        <v>218</v>
      </c>
      <c r="AP56" s="10">
        <v>50</v>
      </c>
      <c r="AQ56" s="10">
        <v>504</v>
      </c>
      <c r="AR56" s="58">
        <v>42</v>
      </c>
      <c r="AS56" s="58">
        <f t="shared" si="26"/>
        <v>0.08333333333333333</v>
      </c>
      <c r="AT56" s="60">
        <v>12600</v>
      </c>
      <c r="AU56" s="54" t="s">
        <v>156</v>
      </c>
      <c r="AV56" s="10" t="s">
        <v>175</v>
      </c>
      <c r="AW56" s="4" t="s">
        <v>278</v>
      </c>
      <c r="AX56" s="5" t="s">
        <v>279</v>
      </c>
      <c r="AY56" s="10"/>
      <c r="AZ56" s="10"/>
      <c r="BA56" s="10"/>
      <c r="BB56" s="10"/>
      <c r="BC56" s="12"/>
      <c r="BD56" s="12" t="e">
        <f t="shared" si="27"/>
        <v>#DIV/0!</v>
      </c>
      <c r="BE56" s="10"/>
      <c r="BF56" s="10"/>
      <c r="BG56" s="10"/>
      <c r="BH56" s="63" t="s">
        <v>283</v>
      </c>
      <c r="BI56" s="5" t="s">
        <v>279</v>
      </c>
      <c r="BJ56" s="10"/>
      <c r="BK56" s="10"/>
      <c r="BL56" s="10"/>
      <c r="BM56" s="10"/>
      <c r="BN56" s="12"/>
      <c r="BO56" s="12" t="e">
        <f t="shared" si="28"/>
        <v>#DIV/0!</v>
      </c>
      <c r="BP56" s="10"/>
      <c r="BQ56" s="10"/>
      <c r="BR56" s="10"/>
      <c r="BS56" s="63" t="s">
        <v>290</v>
      </c>
      <c r="BT56" s="5" t="s">
        <v>291</v>
      </c>
      <c r="BU56" s="10" t="s">
        <v>321</v>
      </c>
      <c r="BV56" s="59" t="s">
        <v>322</v>
      </c>
      <c r="BW56" s="10" t="s">
        <v>323</v>
      </c>
      <c r="BX56" s="10">
        <v>504</v>
      </c>
      <c r="BY56" s="58">
        <v>23.15</v>
      </c>
      <c r="BZ56" s="58">
        <f t="shared" si="29"/>
        <v>0.04593253968253968</v>
      </c>
      <c r="CA56" s="60">
        <v>6945</v>
      </c>
      <c r="CB56" s="54" t="s">
        <v>156</v>
      </c>
      <c r="CC56" s="10"/>
      <c r="CD56" s="63" t="s">
        <v>329</v>
      </c>
      <c r="CE56" s="5" t="s">
        <v>328</v>
      </c>
      <c r="CF56" s="10" t="s">
        <v>383</v>
      </c>
      <c r="CG56" s="59" t="s">
        <v>384</v>
      </c>
      <c r="CH56" s="10" t="s">
        <v>323</v>
      </c>
      <c r="CI56" s="10">
        <v>504</v>
      </c>
      <c r="CJ56" s="58">
        <v>27.71</v>
      </c>
      <c r="CK56" s="58">
        <f t="shared" si="30"/>
        <v>0.05498015873015873</v>
      </c>
      <c r="CL56" s="60">
        <v>13855</v>
      </c>
      <c r="CM56" s="54" t="s">
        <v>156</v>
      </c>
      <c r="CN56" s="56" t="s">
        <v>382</v>
      </c>
      <c r="CO56" s="65" t="s">
        <v>435</v>
      </c>
      <c r="CP56" s="5" t="s">
        <v>436</v>
      </c>
      <c r="CQ56" s="10"/>
      <c r="CR56" s="10"/>
      <c r="CS56" s="10"/>
      <c r="CT56" s="10"/>
      <c r="CU56" s="12"/>
      <c r="CV56" s="12" t="e">
        <f t="shared" si="31"/>
        <v>#DIV/0!</v>
      </c>
      <c r="CW56" s="10"/>
      <c r="CX56" s="10"/>
      <c r="CY56" s="10"/>
      <c r="CZ56" s="66" t="s">
        <v>441</v>
      </c>
      <c r="DA56" s="5" t="s">
        <v>442</v>
      </c>
      <c r="DB56" s="10"/>
      <c r="DC56" s="10"/>
      <c r="DD56" s="10"/>
      <c r="DE56" s="10"/>
      <c r="DF56" s="12"/>
      <c r="DG56" s="12" t="e">
        <f t="shared" si="32"/>
        <v>#DIV/0!</v>
      </c>
      <c r="DH56" s="10"/>
      <c r="DI56" s="10"/>
      <c r="DJ56" s="10"/>
      <c r="DK56" s="66" t="s">
        <v>444</v>
      </c>
      <c r="DL56" s="5" t="s">
        <v>279</v>
      </c>
      <c r="DM56" s="10" t="s">
        <v>383</v>
      </c>
      <c r="DN56" s="59" t="s">
        <v>322</v>
      </c>
      <c r="DO56" s="10" t="s">
        <v>323</v>
      </c>
      <c r="DP56" s="10">
        <v>504</v>
      </c>
      <c r="DQ56" s="58">
        <v>27.59</v>
      </c>
      <c r="DR56" s="58">
        <f t="shared" si="33"/>
        <v>0.054742063492063495</v>
      </c>
      <c r="DS56" s="60">
        <v>8277</v>
      </c>
      <c r="DT56" s="54" t="s">
        <v>156</v>
      </c>
      <c r="DU56" s="10"/>
      <c r="DV56" s="65" t="s">
        <v>511</v>
      </c>
      <c r="DW56" s="5" t="s">
        <v>512</v>
      </c>
      <c r="DX56" s="10"/>
      <c r="DY56" s="10"/>
      <c r="DZ56" s="10"/>
      <c r="EA56" s="10"/>
      <c r="EB56" s="12"/>
      <c r="EC56" s="12" t="e">
        <f t="shared" si="34"/>
        <v>#DIV/0!</v>
      </c>
      <c r="ED56" s="10"/>
      <c r="EE56" s="10"/>
      <c r="EF56" s="10"/>
      <c r="EG56" s="65" t="s">
        <v>519</v>
      </c>
      <c r="EH56" s="5" t="s">
        <v>141</v>
      </c>
      <c r="EI56" s="10"/>
      <c r="EJ56" s="10"/>
      <c r="EK56" s="10"/>
      <c r="EL56" s="10"/>
      <c r="EM56" s="12"/>
      <c r="EN56" s="88" t="e">
        <f t="shared" si="22"/>
        <v>#DIV/0!</v>
      </c>
      <c r="EO56" s="10"/>
      <c r="EP56" s="10"/>
      <c r="EQ56" s="10"/>
      <c r="ER56" s="65" t="s">
        <v>522</v>
      </c>
      <c r="ES56" s="5" t="s">
        <v>141</v>
      </c>
      <c r="ET56" s="10"/>
      <c r="EU56" s="10"/>
      <c r="EV56" s="10"/>
      <c r="EW56" s="10"/>
      <c r="EX56" s="12"/>
      <c r="EY56" s="12" t="e">
        <f t="shared" si="35"/>
        <v>#DIV/0!</v>
      </c>
      <c r="EZ56" s="10"/>
      <c r="FA56" s="10"/>
      <c r="FB56" s="10"/>
      <c r="FC56" s="65" t="s">
        <v>525</v>
      </c>
      <c r="FD56" s="5" t="s">
        <v>526</v>
      </c>
      <c r="FE56" s="10"/>
      <c r="FF56" s="10"/>
      <c r="FG56" s="10"/>
      <c r="FH56" s="10"/>
      <c r="FI56" s="12"/>
      <c r="FJ56" s="12" t="e">
        <f t="shared" si="36"/>
        <v>#DIV/0!</v>
      </c>
      <c r="FK56" s="10"/>
      <c r="FL56" s="10"/>
      <c r="FM56" s="10"/>
      <c r="FN56" s="65" t="s">
        <v>530</v>
      </c>
      <c r="FO56" s="5" t="s">
        <v>531</v>
      </c>
      <c r="FP56" s="10"/>
      <c r="FQ56" s="10"/>
      <c r="FR56" s="10"/>
      <c r="FS56" s="10"/>
      <c r="FT56" s="12"/>
      <c r="FU56" s="12" t="e">
        <f t="shared" si="37"/>
        <v>#DIV/0!</v>
      </c>
      <c r="FV56" s="10"/>
      <c r="FW56" s="10"/>
      <c r="FX56" s="10"/>
      <c r="FY56" s="65" t="s">
        <v>537</v>
      </c>
      <c r="FZ56" s="5" t="s">
        <v>538</v>
      </c>
      <c r="GA56" s="10"/>
      <c r="GB56" s="10"/>
      <c r="GC56" s="10"/>
      <c r="GD56" s="10"/>
      <c r="GE56" s="12"/>
      <c r="GF56" s="12" t="e">
        <f t="shared" si="38"/>
        <v>#DIV/0!</v>
      </c>
      <c r="GG56" s="10"/>
      <c r="GH56" s="10"/>
      <c r="GI56" s="10"/>
      <c r="GJ56" s="65" t="s">
        <v>539</v>
      </c>
      <c r="GK56" s="5" t="s">
        <v>279</v>
      </c>
      <c r="GL56" s="10"/>
      <c r="GM56" s="10"/>
      <c r="GN56" s="10"/>
      <c r="GO56" s="10"/>
      <c r="GP56" s="12"/>
      <c r="GQ56" s="12" t="e">
        <f t="shared" si="39"/>
        <v>#DIV/0!</v>
      </c>
      <c r="GR56" s="10"/>
      <c r="GS56" s="10"/>
      <c r="GT56" s="10"/>
      <c r="GU56" s="65" t="s">
        <v>544</v>
      </c>
      <c r="GV56" s="5" t="s">
        <v>279</v>
      </c>
      <c r="GW56" s="10"/>
      <c r="GX56" s="10"/>
      <c r="GY56" s="10"/>
      <c r="GZ56" s="10"/>
      <c r="HA56" s="12"/>
      <c r="HB56" s="12" t="e">
        <f t="shared" si="40"/>
        <v>#DIV/0!</v>
      </c>
      <c r="HC56" s="10"/>
      <c r="HD56" s="10"/>
      <c r="HE56" s="10"/>
      <c r="HF56" s="73" t="s">
        <v>546</v>
      </c>
      <c r="HG56" s="5" t="s">
        <v>279</v>
      </c>
      <c r="HH56" s="10"/>
      <c r="HI56" s="10"/>
      <c r="HJ56" s="10"/>
      <c r="HK56" s="10"/>
      <c r="HL56" s="12"/>
      <c r="HM56" s="12" t="e">
        <f t="shared" si="41"/>
        <v>#DIV/0!</v>
      </c>
      <c r="HN56" s="10"/>
      <c r="HO56" s="10"/>
      <c r="HP56" s="10"/>
      <c r="HQ56" s="73" t="s">
        <v>546</v>
      </c>
      <c r="HR56" s="5" t="s">
        <v>279</v>
      </c>
      <c r="HS56" s="10"/>
      <c r="HT56" s="10"/>
      <c r="HU56" s="10"/>
      <c r="HV56" s="10"/>
      <c r="HW56" s="12"/>
      <c r="HX56" s="12" t="e">
        <f t="shared" si="42"/>
        <v>#DIV/0!</v>
      </c>
      <c r="HY56" s="10"/>
      <c r="HZ56" s="10"/>
      <c r="IA56" s="10"/>
      <c r="IB56" s="73" t="s">
        <v>559</v>
      </c>
      <c r="IC56" s="5" t="s">
        <v>279</v>
      </c>
      <c r="ID56" s="10"/>
      <c r="IE56" s="10"/>
      <c r="IF56" s="10"/>
      <c r="IG56" s="10"/>
      <c r="IH56" s="12"/>
      <c r="II56" s="12" t="e">
        <f t="shared" si="43"/>
        <v>#DIV/0!</v>
      </c>
      <c r="IJ56" s="10"/>
      <c r="IK56" s="10"/>
      <c r="IL56" s="10"/>
      <c r="IM56" s="73" t="s">
        <v>563</v>
      </c>
      <c r="IN56" s="5" t="s">
        <v>279</v>
      </c>
      <c r="IO56" s="10"/>
      <c r="IP56" s="10"/>
      <c r="IQ56" s="10"/>
      <c r="IR56" s="10"/>
      <c r="IS56" s="12"/>
      <c r="IT56" s="12" t="e">
        <f t="shared" si="44"/>
        <v>#DIV/0!</v>
      </c>
      <c r="IU56" s="10"/>
      <c r="IV56" s="10"/>
    </row>
    <row r="57" spans="1:256" ht="27" customHeight="1" thickBot="1">
      <c r="A57" s="25">
        <v>1676</v>
      </c>
      <c r="B57" s="20">
        <v>500</v>
      </c>
      <c r="C57" s="21" t="s">
        <v>147</v>
      </c>
      <c r="D57" s="82" t="s">
        <v>574</v>
      </c>
      <c r="E57" s="55" t="s">
        <v>153</v>
      </c>
      <c r="F57" s="5" t="s">
        <v>141</v>
      </c>
      <c r="G57" s="86"/>
      <c r="H57" s="86"/>
      <c r="I57" s="86"/>
      <c r="J57" s="86"/>
      <c r="K57" s="88"/>
      <c r="L57" s="88" t="e">
        <f t="shared" si="23"/>
        <v>#DIV/0!</v>
      </c>
      <c r="M57" s="86"/>
      <c r="N57" s="86"/>
      <c r="O57" s="86"/>
      <c r="P57" s="55" t="s">
        <v>153</v>
      </c>
      <c r="Q57" s="5" t="s">
        <v>141</v>
      </c>
      <c r="R57" s="86"/>
      <c r="S57" s="86"/>
      <c r="T57" s="86"/>
      <c r="U57" s="86"/>
      <c r="V57" s="88"/>
      <c r="W57" s="88" t="e">
        <f t="shared" si="24"/>
        <v>#DIV/0!</v>
      </c>
      <c r="X57" s="86"/>
      <c r="Y57" s="86"/>
      <c r="Z57" s="86"/>
      <c r="AA57" s="55" t="s">
        <v>153</v>
      </c>
      <c r="AB57" s="5" t="s">
        <v>141</v>
      </c>
      <c r="AC57" s="86"/>
      <c r="AD57" s="86"/>
      <c r="AE57" s="86"/>
      <c r="AF57" s="86"/>
      <c r="AG57" s="88"/>
      <c r="AH57" s="88" t="e">
        <f t="shared" si="25"/>
        <v>#DIV/0!</v>
      </c>
      <c r="AI57" s="86"/>
      <c r="AJ57" s="86"/>
      <c r="AK57" s="86"/>
      <c r="AL57" s="57" t="s">
        <v>160</v>
      </c>
      <c r="AM57" s="5" t="s">
        <v>141</v>
      </c>
      <c r="AN57" s="86"/>
      <c r="AO57" s="86"/>
      <c r="AP57" s="86"/>
      <c r="AQ57" s="86"/>
      <c r="AR57" s="88"/>
      <c r="AS57" s="88" t="e">
        <f t="shared" si="26"/>
        <v>#DIV/0!</v>
      </c>
      <c r="AT57" s="86"/>
      <c r="AU57" s="86"/>
      <c r="AV57" s="86"/>
      <c r="AW57" s="4" t="s">
        <v>278</v>
      </c>
      <c r="AX57" s="5" t="s">
        <v>279</v>
      </c>
      <c r="AY57" s="86"/>
      <c r="AZ57" s="86"/>
      <c r="BA57" s="86"/>
      <c r="BB57" s="86"/>
      <c r="BC57" s="88"/>
      <c r="BD57" s="88" t="e">
        <f t="shared" si="27"/>
        <v>#DIV/0!</v>
      </c>
      <c r="BE57" s="86"/>
      <c r="BF57" s="86"/>
      <c r="BG57" s="86"/>
      <c r="BH57" s="63" t="s">
        <v>283</v>
      </c>
      <c r="BI57" s="5" t="s">
        <v>279</v>
      </c>
      <c r="BJ57" s="86"/>
      <c r="BK57" s="86"/>
      <c r="BL57" s="86"/>
      <c r="BM57" s="86"/>
      <c r="BN57" s="88"/>
      <c r="BO57" s="88" t="e">
        <f t="shared" si="28"/>
        <v>#DIV/0!</v>
      </c>
      <c r="BP57" s="86"/>
      <c r="BQ57" s="86"/>
      <c r="BR57" s="86"/>
      <c r="BS57" s="63" t="s">
        <v>290</v>
      </c>
      <c r="BT57" s="5" t="s">
        <v>291</v>
      </c>
      <c r="BU57" s="86"/>
      <c r="BV57" s="86"/>
      <c r="BW57" s="86"/>
      <c r="BX57" s="86"/>
      <c r="BY57" s="88"/>
      <c r="BZ57" s="88" t="e">
        <f t="shared" si="29"/>
        <v>#DIV/0!</v>
      </c>
      <c r="CA57" s="86"/>
      <c r="CB57" s="86"/>
      <c r="CC57" s="86"/>
      <c r="CD57" s="63" t="s">
        <v>329</v>
      </c>
      <c r="CE57" s="5" t="s">
        <v>328</v>
      </c>
      <c r="CF57" s="86"/>
      <c r="CG57" s="86"/>
      <c r="CH57" s="86"/>
      <c r="CI57" s="86"/>
      <c r="CJ57" s="88"/>
      <c r="CK57" s="88" t="e">
        <f t="shared" si="30"/>
        <v>#DIV/0!</v>
      </c>
      <c r="CL57" s="86"/>
      <c r="CM57" s="86"/>
      <c r="CN57" s="86"/>
      <c r="CO57" s="65" t="s">
        <v>435</v>
      </c>
      <c r="CP57" s="5" t="s">
        <v>436</v>
      </c>
      <c r="CQ57" s="86"/>
      <c r="CR57" s="86"/>
      <c r="CS57" s="86"/>
      <c r="CT57" s="86"/>
      <c r="CU57" s="88"/>
      <c r="CV57" s="88" t="e">
        <f t="shared" si="31"/>
        <v>#DIV/0!</v>
      </c>
      <c r="CW57" s="86"/>
      <c r="CX57" s="86"/>
      <c r="CY57" s="86"/>
      <c r="CZ57" s="66" t="s">
        <v>441</v>
      </c>
      <c r="DA57" s="5" t="s">
        <v>442</v>
      </c>
      <c r="DB57" s="86"/>
      <c r="DC57" s="86"/>
      <c r="DD57" s="86"/>
      <c r="DE57" s="86"/>
      <c r="DF57" s="88"/>
      <c r="DG57" s="88" t="e">
        <f t="shared" si="32"/>
        <v>#DIV/0!</v>
      </c>
      <c r="DH57" s="86"/>
      <c r="DI57" s="86"/>
      <c r="DJ57" s="86"/>
      <c r="DK57" s="66" t="s">
        <v>444</v>
      </c>
      <c r="DL57" s="5" t="s">
        <v>279</v>
      </c>
      <c r="DM57" s="86" t="s">
        <v>449</v>
      </c>
      <c r="DN57" s="93" t="s">
        <v>451</v>
      </c>
      <c r="DO57" s="86" t="s">
        <v>450</v>
      </c>
      <c r="DP57" s="86">
        <v>1</v>
      </c>
      <c r="DQ57" s="95">
        <v>36.25</v>
      </c>
      <c r="DR57" s="95">
        <f t="shared" si="33"/>
        <v>36.25</v>
      </c>
      <c r="DS57" s="97">
        <v>3008.75</v>
      </c>
      <c r="DT57" s="91" t="s">
        <v>156</v>
      </c>
      <c r="DU57" s="92"/>
      <c r="DV57" s="65" t="s">
        <v>511</v>
      </c>
      <c r="DW57" s="5" t="s">
        <v>512</v>
      </c>
      <c r="DX57" s="86"/>
      <c r="DY57" s="86"/>
      <c r="DZ57" s="86"/>
      <c r="EA57" s="86"/>
      <c r="EB57" s="88"/>
      <c r="EC57" s="88" t="e">
        <f t="shared" si="34"/>
        <v>#DIV/0!</v>
      </c>
      <c r="ED57" s="86"/>
      <c r="EE57" s="86"/>
      <c r="EF57" s="86"/>
      <c r="EG57" s="65" t="s">
        <v>519</v>
      </c>
      <c r="EH57" s="5" t="s">
        <v>141</v>
      </c>
      <c r="EI57" s="86"/>
      <c r="EJ57" s="86"/>
      <c r="EK57" s="86"/>
      <c r="EL57" s="86"/>
      <c r="EM57" s="88"/>
      <c r="EN57" s="88" t="e">
        <f t="shared" si="22"/>
        <v>#DIV/0!</v>
      </c>
      <c r="EO57" s="86"/>
      <c r="EP57" s="86"/>
      <c r="EQ57" s="86"/>
      <c r="ER57" s="65" t="s">
        <v>522</v>
      </c>
      <c r="ES57" s="5" t="s">
        <v>141</v>
      </c>
      <c r="ET57" s="86"/>
      <c r="EU57" s="86"/>
      <c r="EV57" s="86"/>
      <c r="EW57" s="86"/>
      <c r="EX57" s="88"/>
      <c r="EY57" s="88" t="e">
        <f t="shared" si="35"/>
        <v>#DIV/0!</v>
      </c>
      <c r="EZ57" s="86"/>
      <c r="FA57" s="86"/>
      <c r="FB57" s="86"/>
      <c r="FC57" s="65" t="s">
        <v>525</v>
      </c>
      <c r="FD57" s="5" t="s">
        <v>526</v>
      </c>
      <c r="FE57" s="86"/>
      <c r="FF57" s="86"/>
      <c r="FG57" s="86"/>
      <c r="FH57" s="86"/>
      <c r="FI57" s="88"/>
      <c r="FJ57" s="88" t="e">
        <f t="shared" si="36"/>
        <v>#DIV/0!</v>
      </c>
      <c r="FK57" s="86"/>
      <c r="FL57" s="86"/>
      <c r="FM57" s="86"/>
      <c r="FN57" s="65" t="s">
        <v>530</v>
      </c>
      <c r="FO57" s="5" t="s">
        <v>531</v>
      </c>
      <c r="FP57" s="86"/>
      <c r="FQ57" s="86"/>
      <c r="FR57" s="86"/>
      <c r="FS57" s="86"/>
      <c r="FT57" s="88"/>
      <c r="FU57" s="88" t="e">
        <f t="shared" si="37"/>
        <v>#DIV/0!</v>
      </c>
      <c r="FV57" s="86"/>
      <c r="FW57" s="86"/>
      <c r="FX57" s="86"/>
      <c r="FY57" s="65" t="s">
        <v>537</v>
      </c>
      <c r="FZ57" s="5" t="s">
        <v>538</v>
      </c>
      <c r="GA57" s="86"/>
      <c r="GB57" s="86"/>
      <c r="GC57" s="86"/>
      <c r="GD57" s="86"/>
      <c r="GE57" s="88"/>
      <c r="GF57" s="88" t="e">
        <f t="shared" si="38"/>
        <v>#DIV/0!</v>
      </c>
      <c r="GG57" s="86"/>
      <c r="GH57" s="86"/>
      <c r="GI57" s="86"/>
      <c r="GJ57" s="65" t="s">
        <v>539</v>
      </c>
      <c r="GK57" s="5" t="s">
        <v>279</v>
      </c>
      <c r="GL57" s="86"/>
      <c r="GM57" s="86"/>
      <c r="GN57" s="86"/>
      <c r="GO57" s="86"/>
      <c r="GP57" s="88"/>
      <c r="GQ57" s="88" t="e">
        <f t="shared" si="39"/>
        <v>#DIV/0!</v>
      </c>
      <c r="GR57" s="86"/>
      <c r="GS57" s="86"/>
      <c r="GT57" s="86"/>
      <c r="GU57" s="65" t="s">
        <v>544</v>
      </c>
      <c r="GV57" s="5" t="s">
        <v>279</v>
      </c>
      <c r="GW57" s="86" t="s">
        <v>449</v>
      </c>
      <c r="GX57" s="93" t="s">
        <v>451</v>
      </c>
      <c r="GY57" s="86" t="s">
        <v>450</v>
      </c>
      <c r="GZ57" s="86">
        <v>1</v>
      </c>
      <c r="HA57" s="95">
        <v>33.15</v>
      </c>
      <c r="HB57" s="88">
        <f t="shared" si="40"/>
        <v>33.15</v>
      </c>
      <c r="HC57" s="97">
        <v>2751.45</v>
      </c>
      <c r="HD57" s="91" t="s">
        <v>156</v>
      </c>
      <c r="HE57" s="92" t="s">
        <v>545</v>
      </c>
      <c r="HF57" s="73" t="s">
        <v>546</v>
      </c>
      <c r="HG57" s="5" t="s">
        <v>279</v>
      </c>
      <c r="HH57" s="86"/>
      <c r="HI57" s="86"/>
      <c r="HJ57" s="86"/>
      <c r="HK57" s="86"/>
      <c r="HL57" s="88"/>
      <c r="HM57" s="88" t="e">
        <f t="shared" si="41"/>
        <v>#DIV/0!</v>
      </c>
      <c r="HN57" s="86"/>
      <c r="HO57" s="86"/>
      <c r="HP57" s="86"/>
      <c r="HQ57" s="73" t="s">
        <v>546</v>
      </c>
      <c r="HR57" s="5" t="s">
        <v>279</v>
      </c>
      <c r="HS57" s="86"/>
      <c r="HT57" s="86"/>
      <c r="HU57" s="86"/>
      <c r="HV57" s="86"/>
      <c r="HW57" s="88"/>
      <c r="HX57" s="88" t="e">
        <f t="shared" si="42"/>
        <v>#DIV/0!</v>
      </c>
      <c r="HY57" s="86"/>
      <c r="HZ57" s="86"/>
      <c r="IA57" s="86"/>
      <c r="IB57" s="73" t="s">
        <v>559</v>
      </c>
      <c r="IC57" s="5" t="s">
        <v>279</v>
      </c>
      <c r="ID57" s="86"/>
      <c r="IE57" s="86"/>
      <c r="IF57" s="86"/>
      <c r="IG57" s="86"/>
      <c r="IH57" s="88"/>
      <c r="II57" s="88" t="e">
        <f t="shared" si="43"/>
        <v>#DIV/0!</v>
      </c>
      <c r="IJ57" s="86"/>
      <c r="IK57" s="86"/>
      <c r="IL57" s="86"/>
      <c r="IM57" s="73" t="s">
        <v>563</v>
      </c>
      <c r="IN57" s="5" t="s">
        <v>279</v>
      </c>
      <c r="IO57" s="86"/>
      <c r="IP57" s="86"/>
      <c r="IQ57" s="86"/>
      <c r="IR57" s="86"/>
      <c r="IS57" s="88"/>
      <c r="IT57" s="88" t="e">
        <f t="shared" si="44"/>
        <v>#DIV/0!</v>
      </c>
      <c r="IU57" s="86"/>
      <c r="IV57" s="86"/>
    </row>
    <row r="58" spans="1:256" ht="27" customHeight="1" thickBot="1">
      <c r="A58" s="17">
        <v>1677</v>
      </c>
      <c r="B58" s="81">
        <v>500</v>
      </c>
      <c r="C58" s="21" t="s">
        <v>147</v>
      </c>
      <c r="D58" s="82" t="s">
        <v>575</v>
      </c>
      <c r="E58" s="55" t="s">
        <v>153</v>
      </c>
      <c r="F58" s="5" t="s">
        <v>141</v>
      </c>
      <c r="G58" s="86"/>
      <c r="H58" s="86"/>
      <c r="I58" s="86"/>
      <c r="J58" s="86"/>
      <c r="K58" s="88"/>
      <c r="L58" s="88" t="e">
        <f t="shared" si="23"/>
        <v>#DIV/0!</v>
      </c>
      <c r="M58" s="86"/>
      <c r="N58" s="86"/>
      <c r="O58" s="86"/>
      <c r="P58" s="55" t="s">
        <v>153</v>
      </c>
      <c r="Q58" s="5" t="s">
        <v>141</v>
      </c>
      <c r="R58" s="86"/>
      <c r="S58" s="86"/>
      <c r="T58" s="86"/>
      <c r="U58" s="86"/>
      <c r="V58" s="88"/>
      <c r="W58" s="88" t="e">
        <f t="shared" si="24"/>
        <v>#DIV/0!</v>
      </c>
      <c r="X58" s="86"/>
      <c r="Y58" s="86"/>
      <c r="Z58" s="86"/>
      <c r="AA58" s="55" t="s">
        <v>153</v>
      </c>
      <c r="AB58" s="5" t="s">
        <v>141</v>
      </c>
      <c r="AC58" s="86"/>
      <c r="AD58" s="86"/>
      <c r="AE58" s="86"/>
      <c r="AF58" s="86"/>
      <c r="AG58" s="88"/>
      <c r="AH58" s="88" t="e">
        <f t="shared" si="25"/>
        <v>#DIV/0!</v>
      </c>
      <c r="AI58" s="86"/>
      <c r="AJ58" s="86"/>
      <c r="AK58" s="86"/>
      <c r="AL58" s="57" t="s">
        <v>160</v>
      </c>
      <c r="AM58" s="5" t="s">
        <v>141</v>
      </c>
      <c r="AN58" s="86" t="s">
        <v>176</v>
      </c>
      <c r="AO58" s="86">
        <v>937010</v>
      </c>
      <c r="AP58" s="86" t="s">
        <v>177</v>
      </c>
      <c r="AQ58" s="86" t="s">
        <v>184</v>
      </c>
      <c r="AR58" s="95">
        <v>38.29</v>
      </c>
      <c r="AS58" s="96">
        <v>0.3545</v>
      </c>
      <c r="AT58" s="97">
        <v>19145</v>
      </c>
      <c r="AU58" s="86"/>
      <c r="AV58" s="86" t="s">
        <v>178</v>
      </c>
      <c r="AW58" s="4" t="s">
        <v>278</v>
      </c>
      <c r="AX58" s="5" t="s">
        <v>279</v>
      </c>
      <c r="AY58" s="86"/>
      <c r="AZ58" s="86"/>
      <c r="BA58" s="86"/>
      <c r="BB58" s="86"/>
      <c r="BC58" s="88"/>
      <c r="BD58" s="88" t="e">
        <f t="shared" si="27"/>
        <v>#DIV/0!</v>
      </c>
      <c r="BE58" s="86"/>
      <c r="BF58" s="86"/>
      <c r="BG58" s="86"/>
      <c r="BH58" s="63" t="s">
        <v>283</v>
      </c>
      <c r="BI58" s="5" t="s">
        <v>279</v>
      </c>
      <c r="BJ58" s="86"/>
      <c r="BK58" s="86"/>
      <c r="BL58" s="86"/>
      <c r="BM58" s="86"/>
      <c r="BN58" s="88"/>
      <c r="BO58" s="88" t="e">
        <f t="shared" si="28"/>
        <v>#DIV/0!</v>
      </c>
      <c r="BP58" s="86"/>
      <c r="BQ58" s="86"/>
      <c r="BR58" s="86"/>
      <c r="BS58" s="63" t="s">
        <v>290</v>
      </c>
      <c r="BT58" s="5" t="s">
        <v>291</v>
      </c>
      <c r="BU58" s="86" t="s">
        <v>300</v>
      </c>
      <c r="BV58" s="93" t="s">
        <v>304</v>
      </c>
      <c r="BW58" s="86" t="s">
        <v>302</v>
      </c>
      <c r="BX58" s="86">
        <v>240</v>
      </c>
      <c r="BY58" s="95">
        <v>73.47</v>
      </c>
      <c r="BZ58" s="95">
        <f t="shared" si="29"/>
        <v>0.306125</v>
      </c>
      <c r="CA58" s="97">
        <v>12245</v>
      </c>
      <c r="CB58" s="91" t="s">
        <v>156</v>
      </c>
      <c r="CC58" s="86" t="s">
        <v>303</v>
      </c>
      <c r="CD58" s="63" t="s">
        <v>329</v>
      </c>
      <c r="CE58" s="5" t="s">
        <v>328</v>
      </c>
      <c r="CF58" s="86" t="s">
        <v>300</v>
      </c>
      <c r="CG58" s="93" t="s">
        <v>336</v>
      </c>
      <c r="CH58" s="86" t="s">
        <v>302</v>
      </c>
      <c r="CI58" s="86">
        <v>240</v>
      </c>
      <c r="CJ58" s="95">
        <v>73.37</v>
      </c>
      <c r="CK58" s="95">
        <f t="shared" si="30"/>
        <v>0.30570833333333336</v>
      </c>
      <c r="CL58" s="97">
        <v>1222.83</v>
      </c>
      <c r="CM58" s="91" t="s">
        <v>156</v>
      </c>
      <c r="CN58" s="92" t="s">
        <v>337</v>
      </c>
      <c r="CO58" s="65" t="s">
        <v>435</v>
      </c>
      <c r="CP58" s="5" t="s">
        <v>436</v>
      </c>
      <c r="CQ58" s="86"/>
      <c r="CR58" s="86"/>
      <c r="CS58" s="86"/>
      <c r="CT58" s="86"/>
      <c r="CU58" s="88"/>
      <c r="CV58" s="88" t="e">
        <f t="shared" si="31"/>
        <v>#DIV/0!</v>
      </c>
      <c r="CW58" s="86"/>
      <c r="CX58" s="86"/>
      <c r="CY58" s="86"/>
      <c r="CZ58" s="66" t="s">
        <v>441</v>
      </c>
      <c r="DA58" s="5" t="s">
        <v>442</v>
      </c>
      <c r="DB58" s="86"/>
      <c r="DC58" s="86"/>
      <c r="DD58" s="86"/>
      <c r="DE58" s="86"/>
      <c r="DF58" s="88"/>
      <c r="DG58" s="88" t="e">
        <f t="shared" si="32"/>
        <v>#DIV/0!</v>
      </c>
      <c r="DH58" s="86"/>
      <c r="DI58" s="86"/>
      <c r="DJ58" s="86"/>
      <c r="DK58" s="66" t="s">
        <v>444</v>
      </c>
      <c r="DL58" s="5" t="s">
        <v>279</v>
      </c>
      <c r="DM58" s="86" t="s">
        <v>452</v>
      </c>
      <c r="DN58" s="93" t="s">
        <v>453</v>
      </c>
      <c r="DO58" s="86" t="s">
        <v>177</v>
      </c>
      <c r="DP58" s="86">
        <v>108</v>
      </c>
      <c r="DQ58" s="95">
        <v>45.7</v>
      </c>
      <c r="DR58" s="95">
        <f t="shared" si="33"/>
        <v>0.42314814814814816</v>
      </c>
      <c r="DS58" s="97">
        <v>1690.9</v>
      </c>
      <c r="DT58" s="91" t="s">
        <v>156</v>
      </c>
      <c r="DU58" s="92" t="s">
        <v>454</v>
      </c>
      <c r="DV58" s="65" t="s">
        <v>511</v>
      </c>
      <c r="DW58" s="5" t="s">
        <v>512</v>
      </c>
      <c r="DX58" s="86"/>
      <c r="DY58" s="86"/>
      <c r="DZ58" s="86"/>
      <c r="EA58" s="86"/>
      <c r="EB58" s="88"/>
      <c r="EC58" s="88" t="e">
        <f t="shared" si="34"/>
        <v>#DIV/0!</v>
      </c>
      <c r="ED58" s="86"/>
      <c r="EE58" s="86"/>
      <c r="EF58" s="86"/>
      <c r="EG58" s="65" t="s">
        <v>519</v>
      </c>
      <c r="EH58" s="5" t="s">
        <v>141</v>
      </c>
      <c r="EI58" s="86"/>
      <c r="EJ58" s="86"/>
      <c r="EK58" s="86"/>
      <c r="EL58" s="86"/>
      <c r="EM58" s="88"/>
      <c r="EN58" s="88" t="e">
        <f t="shared" si="22"/>
        <v>#DIV/0!</v>
      </c>
      <c r="EO58" s="86"/>
      <c r="EP58" s="86"/>
      <c r="EQ58" s="86"/>
      <c r="ER58" s="65" t="s">
        <v>522</v>
      </c>
      <c r="ES58" s="5" t="s">
        <v>141</v>
      </c>
      <c r="ET58" s="86"/>
      <c r="EU58" s="86"/>
      <c r="EV58" s="86"/>
      <c r="EW58" s="86"/>
      <c r="EX58" s="88"/>
      <c r="EY58" s="88" t="e">
        <f t="shared" si="35"/>
        <v>#DIV/0!</v>
      </c>
      <c r="EZ58" s="86"/>
      <c r="FA58" s="86"/>
      <c r="FB58" s="86"/>
      <c r="FC58" s="65" t="s">
        <v>525</v>
      </c>
      <c r="FD58" s="5" t="s">
        <v>526</v>
      </c>
      <c r="FE58" s="86"/>
      <c r="FF58" s="86"/>
      <c r="FG58" s="86"/>
      <c r="FH58" s="86"/>
      <c r="FI58" s="88"/>
      <c r="FJ58" s="88" t="e">
        <f t="shared" si="36"/>
        <v>#DIV/0!</v>
      </c>
      <c r="FK58" s="86"/>
      <c r="FL58" s="86"/>
      <c r="FM58" s="86"/>
      <c r="FN58" s="65" t="s">
        <v>530</v>
      </c>
      <c r="FO58" s="5" t="s">
        <v>531</v>
      </c>
      <c r="FP58" s="86"/>
      <c r="FQ58" s="86"/>
      <c r="FR58" s="86"/>
      <c r="FS58" s="86"/>
      <c r="FT58" s="88"/>
      <c r="FU58" s="88" t="e">
        <f t="shared" si="37"/>
        <v>#DIV/0!</v>
      </c>
      <c r="FV58" s="86"/>
      <c r="FW58" s="86"/>
      <c r="FX58" s="86"/>
      <c r="FY58" s="65" t="s">
        <v>537</v>
      </c>
      <c r="FZ58" s="5" t="s">
        <v>538</v>
      </c>
      <c r="GA58" s="86"/>
      <c r="GB58" s="86"/>
      <c r="GC58" s="86"/>
      <c r="GD58" s="86"/>
      <c r="GE58" s="88"/>
      <c r="GF58" s="88" t="e">
        <f t="shared" si="38"/>
        <v>#DIV/0!</v>
      </c>
      <c r="GG58" s="86"/>
      <c r="GH58" s="86"/>
      <c r="GI58" s="86"/>
      <c r="GJ58" s="65" t="s">
        <v>539</v>
      </c>
      <c r="GK58" s="5" t="s">
        <v>279</v>
      </c>
      <c r="GL58" s="86"/>
      <c r="GM58" s="86"/>
      <c r="GN58" s="86"/>
      <c r="GO58" s="86"/>
      <c r="GP58" s="88"/>
      <c r="GQ58" s="88" t="e">
        <f t="shared" si="39"/>
        <v>#DIV/0!</v>
      </c>
      <c r="GR58" s="86"/>
      <c r="GS58" s="86"/>
      <c r="GT58" s="86"/>
      <c r="GU58" s="65" t="s">
        <v>544</v>
      </c>
      <c r="GV58" s="5" t="s">
        <v>279</v>
      </c>
      <c r="GW58" s="86"/>
      <c r="GX58" s="86"/>
      <c r="GY58" s="86"/>
      <c r="GZ58" s="86"/>
      <c r="HA58" s="88"/>
      <c r="HB58" s="88" t="e">
        <f t="shared" si="40"/>
        <v>#DIV/0!</v>
      </c>
      <c r="HC58" s="86"/>
      <c r="HD58" s="86"/>
      <c r="HE58" s="86"/>
      <c r="HF58" s="73" t="s">
        <v>546</v>
      </c>
      <c r="HG58" s="5" t="s">
        <v>279</v>
      </c>
      <c r="HH58" s="86"/>
      <c r="HI58" s="86"/>
      <c r="HJ58" s="86"/>
      <c r="HK58" s="86"/>
      <c r="HL58" s="88"/>
      <c r="HM58" s="88" t="e">
        <f t="shared" si="41"/>
        <v>#DIV/0!</v>
      </c>
      <c r="HN58" s="86"/>
      <c r="HO58" s="86"/>
      <c r="HP58" s="86"/>
      <c r="HQ58" s="73" t="s">
        <v>546</v>
      </c>
      <c r="HR58" s="5" t="s">
        <v>279</v>
      </c>
      <c r="HS58" s="86"/>
      <c r="HT58" s="86"/>
      <c r="HU58" s="86"/>
      <c r="HV58" s="86"/>
      <c r="HW58" s="88"/>
      <c r="HX58" s="88" t="e">
        <f t="shared" si="42"/>
        <v>#DIV/0!</v>
      </c>
      <c r="HY58" s="86"/>
      <c r="HZ58" s="86"/>
      <c r="IA58" s="86"/>
      <c r="IB58" s="73" t="s">
        <v>559</v>
      </c>
      <c r="IC58" s="5" t="s">
        <v>279</v>
      </c>
      <c r="ID58" s="86"/>
      <c r="IE58" s="86"/>
      <c r="IF58" s="86"/>
      <c r="IG58" s="86"/>
      <c r="IH58" s="88"/>
      <c r="II58" s="88" t="e">
        <f t="shared" si="43"/>
        <v>#DIV/0!</v>
      </c>
      <c r="IJ58" s="86"/>
      <c r="IK58" s="86"/>
      <c r="IL58" s="86"/>
      <c r="IM58" s="73" t="s">
        <v>563</v>
      </c>
      <c r="IN58" s="5" t="s">
        <v>279</v>
      </c>
      <c r="IO58" s="86"/>
      <c r="IP58" s="86"/>
      <c r="IQ58" s="86"/>
      <c r="IR58" s="86"/>
      <c r="IS58" s="88"/>
      <c r="IT58" s="88" t="e">
        <f t="shared" si="44"/>
        <v>#DIV/0!</v>
      </c>
      <c r="IU58" s="86"/>
      <c r="IV58" s="86"/>
    </row>
    <row r="59" spans="1:256" ht="27" customHeight="1" thickBot="1">
      <c r="A59" s="17">
        <v>1678</v>
      </c>
      <c r="B59" s="20">
        <v>2856</v>
      </c>
      <c r="C59" s="21" t="s">
        <v>131</v>
      </c>
      <c r="D59" s="74" t="s">
        <v>576</v>
      </c>
      <c r="E59" s="55" t="s">
        <v>153</v>
      </c>
      <c r="F59" s="5" t="s">
        <v>141</v>
      </c>
      <c r="G59" s="86"/>
      <c r="H59" s="86"/>
      <c r="I59" s="86"/>
      <c r="J59" s="86"/>
      <c r="K59" s="88"/>
      <c r="L59" s="88" t="e">
        <f t="shared" si="23"/>
        <v>#DIV/0!</v>
      </c>
      <c r="M59" s="86"/>
      <c r="N59" s="86"/>
      <c r="O59" s="86"/>
      <c r="P59" s="55" t="s">
        <v>153</v>
      </c>
      <c r="Q59" s="5" t="s">
        <v>141</v>
      </c>
      <c r="R59" s="86"/>
      <c r="S59" s="86"/>
      <c r="T59" s="86"/>
      <c r="U59" s="86"/>
      <c r="V59" s="88"/>
      <c r="W59" s="88" t="e">
        <f t="shared" si="24"/>
        <v>#DIV/0!</v>
      </c>
      <c r="X59" s="86"/>
      <c r="Y59" s="86"/>
      <c r="Z59" s="86"/>
      <c r="AA59" s="55" t="s">
        <v>153</v>
      </c>
      <c r="AB59" s="5" t="s">
        <v>141</v>
      </c>
      <c r="AC59" s="86"/>
      <c r="AD59" s="86"/>
      <c r="AE59" s="86"/>
      <c r="AF59" s="86"/>
      <c r="AG59" s="88"/>
      <c r="AH59" s="88" t="e">
        <f t="shared" si="25"/>
        <v>#DIV/0!</v>
      </c>
      <c r="AI59" s="86"/>
      <c r="AJ59" s="86"/>
      <c r="AK59" s="86"/>
      <c r="AL59" s="57" t="s">
        <v>160</v>
      </c>
      <c r="AM59" s="5" t="s">
        <v>141</v>
      </c>
      <c r="AN59" s="86" t="s">
        <v>173</v>
      </c>
      <c r="AO59" s="86">
        <v>47213</v>
      </c>
      <c r="AP59" s="86" t="s">
        <v>174</v>
      </c>
      <c r="AQ59" s="86">
        <v>150</v>
      </c>
      <c r="AR59" s="95">
        <v>23.5</v>
      </c>
      <c r="AS59" s="95">
        <f>SUM(AR59/AQ59)</f>
        <v>0.15666666666666668</v>
      </c>
      <c r="AT59" s="97">
        <v>67116</v>
      </c>
      <c r="AU59" s="91" t="s">
        <v>156</v>
      </c>
      <c r="AV59" s="86" t="s">
        <v>179</v>
      </c>
      <c r="AW59" s="4" t="s">
        <v>278</v>
      </c>
      <c r="AX59" s="5" t="s">
        <v>279</v>
      </c>
      <c r="AY59" s="86" t="s">
        <v>173</v>
      </c>
      <c r="AZ59" s="86"/>
      <c r="BA59" s="86" t="s">
        <v>174</v>
      </c>
      <c r="BB59" s="86">
        <v>150</v>
      </c>
      <c r="BC59" s="95">
        <v>22.48</v>
      </c>
      <c r="BD59" s="95">
        <f t="shared" si="27"/>
        <v>0.14986666666666668</v>
      </c>
      <c r="BE59" s="97">
        <v>64202.88</v>
      </c>
      <c r="BF59" s="91" t="s">
        <v>156</v>
      </c>
      <c r="BG59" s="86"/>
      <c r="BH59" s="63" t="s">
        <v>283</v>
      </c>
      <c r="BI59" s="5" t="s">
        <v>279</v>
      </c>
      <c r="BJ59" s="86"/>
      <c r="BK59" s="86"/>
      <c r="BL59" s="86"/>
      <c r="BM59" s="86"/>
      <c r="BN59" s="88"/>
      <c r="BO59" s="88" t="e">
        <f t="shared" si="28"/>
        <v>#DIV/0!</v>
      </c>
      <c r="BP59" s="86"/>
      <c r="BQ59" s="86"/>
      <c r="BR59" s="86"/>
      <c r="BS59" s="63" t="s">
        <v>290</v>
      </c>
      <c r="BT59" s="5" t="s">
        <v>291</v>
      </c>
      <c r="BU59" s="86"/>
      <c r="BV59" s="86"/>
      <c r="BW59" s="86"/>
      <c r="BX59" s="86"/>
      <c r="BY59" s="88"/>
      <c r="BZ59" s="88" t="e">
        <f t="shared" si="29"/>
        <v>#DIV/0!</v>
      </c>
      <c r="CA59" s="86"/>
      <c r="CB59" s="86"/>
      <c r="CC59" s="86"/>
      <c r="CD59" s="63" t="s">
        <v>329</v>
      </c>
      <c r="CE59" s="5" t="s">
        <v>328</v>
      </c>
      <c r="CF59" s="86" t="s">
        <v>332</v>
      </c>
      <c r="CG59" s="93" t="s">
        <v>340</v>
      </c>
      <c r="CH59" s="86" t="s">
        <v>174</v>
      </c>
      <c r="CI59" s="86">
        <v>120</v>
      </c>
      <c r="CJ59" s="95">
        <v>26.23</v>
      </c>
      <c r="CK59" s="95">
        <f t="shared" si="30"/>
        <v>0.21858333333333332</v>
      </c>
      <c r="CL59" s="97">
        <v>74912.88</v>
      </c>
      <c r="CM59" s="91" t="s">
        <v>156</v>
      </c>
      <c r="CN59" s="92" t="s">
        <v>338</v>
      </c>
      <c r="CO59" s="65" t="s">
        <v>435</v>
      </c>
      <c r="CP59" s="5" t="s">
        <v>436</v>
      </c>
      <c r="CQ59" s="86"/>
      <c r="CR59" s="86"/>
      <c r="CS59" s="86"/>
      <c r="CT59" s="86"/>
      <c r="CU59" s="88"/>
      <c r="CV59" s="88" t="e">
        <f t="shared" si="31"/>
        <v>#DIV/0!</v>
      </c>
      <c r="CW59" s="86"/>
      <c r="CX59" s="86"/>
      <c r="CY59" s="86"/>
      <c r="CZ59" s="66" t="s">
        <v>441</v>
      </c>
      <c r="DA59" s="5" t="s">
        <v>442</v>
      </c>
      <c r="DB59" s="86"/>
      <c r="DC59" s="86"/>
      <c r="DD59" s="86"/>
      <c r="DE59" s="86"/>
      <c r="DF59" s="88"/>
      <c r="DG59" s="88" t="e">
        <f t="shared" si="32"/>
        <v>#DIV/0!</v>
      </c>
      <c r="DH59" s="86"/>
      <c r="DI59" s="86"/>
      <c r="DJ59" s="86"/>
      <c r="DK59" s="66" t="s">
        <v>444</v>
      </c>
      <c r="DL59" s="5" t="s">
        <v>279</v>
      </c>
      <c r="DM59" s="86" t="s">
        <v>455</v>
      </c>
      <c r="DN59" s="86">
        <v>47214</v>
      </c>
      <c r="DO59" s="86" t="s">
        <v>174</v>
      </c>
      <c r="DP59" s="86">
        <v>150</v>
      </c>
      <c r="DQ59" s="95">
        <v>19.89</v>
      </c>
      <c r="DR59" s="95">
        <f t="shared" si="33"/>
        <v>0.1326</v>
      </c>
      <c r="DS59" s="97">
        <v>67116</v>
      </c>
      <c r="DT59" s="91" t="s">
        <v>156</v>
      </c>
      <c r="DU59" s="86"/>
      <c r="DV59" s="65" t="s">
        <v>511</v>
      </c>
      <c r="DW59" s="5" t="s">
        <v>512</v>
      </c>
      <c r="DX59" s="86" t="s">
        <v>173</v>
      </c>
      <c r="DY59" s="86">
        <v>47213</v>
      </c>
      <c r="DZ59" s="86" t="s">
        <v>174</v>
      </c>
      <c r="EA59" s="86">
        <v>150</v>
      </c>
      <c r="EB59" s="95">
        <v>23.54</v>
      </c>
      <c r="EC59" s="95">
        <f t="shared" si="34"/>
        <v>0.15693333333333334</v>
      </c>
      <c r="ED59" s="97">
        <v>67230.24</v>
      </c>
      <c r="EE59" s="91" t="s">
        <v>156</v>
      </c>
      <c r="EF59" s="92" t="s">
        <v>513</v>
      </c>
      <c r="EG59" s="65" t="s">
        <v>519</v>
      </c>
      <c r="EH59" s="5" t="s">
        <v>141</v>
      </c>
      <c r="EI59" s="86"/>
      <c r="EJ59" s="86"/>
      <c r="EK59" s="86"/>
      <c r="EL59" s="86"/>
      <c r="EM59" s="88"/>
      <c r="EN59" s="88" t="e">
        <f t="shared" si="22"/>
        <v>#DIV/0!</v>
      </c>
      <c r="EO59" s="86"/>
      <c r="EP59" s="86"/>
      <c r="EQ59" s="86"/>
      <c r="ER59" s="65" t="s">
        <v>522</v>
      </c>
      <c r="ES59" s="5" t="s">
        <v>141</v>
      </c>
      <c r="ET59" s="86"/>
      <c r="EU59" s="86"/>
      <c r="EV59" s="86"/>
      <c r="EW59" s="86"/>
      <c r="EX59" s="88"/>
      <c r="EY59" s="88" t="e">
        <f t="shared" si="35"/>
        <v>#DIV/0!</v>
      </c>
      <c r="EZ59" s="86"/>
      <c r="FA59" s="86"/>
      <c r="FB59" s="86"/>
      <c r="FC59" s="65" t="s">
        <v>525</v>
      </c>
      <c r="FD59" s="5" t="s">
        <v>526</v>
      </c>
      <c r="FE59" s="86"/>
      <c r="FF59" s="86"/>
      <c r="FG59" s="86"/>
      <c r="FH59" s="86"/>
      <c r="FI59" s="88"/>
      <c r="FJ59" s="88" t="e">
        <f t="shared" si="36"/>
        <v>#DIV/0!</v>
      </c>
      <c r="FK59" s="86"/>
      <c r="FL59" s="86"/>
      <c r="FM59" s="86"/>
      <c r="FN59" s="65" t="s">
        <v>530</v>
      </c>
      <c r="FO59" s="5" t="s">
        <v>531</v>
      </c>
      <c r="FP59" s="86"/>
      <c r="FQ59" s="86"/>
      <c r="FR59" s="86"/>
      <c r="FS59" s="86"/>
      <c r="FT59" s="88"/>
      <c r="FU59" s="88" t="e">
        <f t="shared" si="37"/>
        <v>#DIV/0!</v>
      </c>
      <c r="FV59" s="86"/>
      <c r="FW59" s="86"/>
      <c r="FX59" s="86"/>
      <c r="FY59" s="65" t="s">
        <v>537</v>
      </c>
      <c r="FZ59" s="5" t="s">
        <v>538</v>
      </c>
      <c r="GA59" s="86"/>
      <c r="GB59" s="86"/>
      <c r="GC59" s="86"/>
      <c r="GD59" s="86"/>
      <c r="GE59" s="88"/>
      <c r="GF59" s="88" t="e">
        <f t="shared" si="38"/>
        <v>#DIV/0!</v>
      </c>
      <c r="GG59" s="86"/>
      <c r="GH59" s="86"/>
      <c r="GI59" s="86"/>
      <c r="GJ59" s="65" t="s">
        <v>539</v>
      </c>
      <c r="GK59" s="5" t="s">
        <v>279</v>
      </c>
      <c r="GL59" s="86" t="s">
        <v>173</v>
      </c>
      <c r="GM59" s="86">
        <v>47215</v>
      </c>
      <c r="GN59" s="86" t="s">
        <v>174</v>
      </c>
      <c r="GO59" s="86">
        <v>150</v>
      </c>
      <c r="GP59" s="95">
        <v>24.75</v>
      </c>
      <c r="GQ59" s="88">
        <f t="shared" si="39"/>
        <v>0.165</v>
      </c>
      <c r="GR59" s="97">
        <v>70686</v>
      </c>
      <c r="GS59" s="91" t="s">
        <v>156</v>
      </c>
      <c r="GT59" s="86"/>
      <c r="GU59" s="65" t="s">
        <v>544</v>
      </c>
      <c r="GV59" s="5" t="s">
        <v>279</v>
      </c>
      <c r="GW59" s="86"/>
      <c r="GX59" s="86"/>
      <c r="GY59" s="86"/>
      <c r="GZ59" s="86"/>
      <c r="HA59" s="88"/>
      <c r="HB59" s="88" t="e">
        <f t="shared" si="40"/>
        <v>#DIV/0!</v>
      </c>
      <c r="HC59" s="86"/>
      <c r="HD59" s="86"/>
      <c r="HE59" s="86"/>
      <c r="HF59" s="73" t="s">
        <v>546</v>
      </c>
      <c r="HG59" s="5" t="s">
        <v>279</v>
      </c>
      <c r="HH59" s="86"/>
      <c r="HI59" s="86"/>
      <c r="HJ59" s="86"/>
      <c r="HK59" s="86"/>
      <c r="HL59" s="88"/>
      <c r="HM59" s="88" t="e">
        <f t="shared" si="41"/>
        <v>#DIV/0!</v>
      </c>
      <c r="HN59" s="86"/>
      <c r="HO59" s="86"/>
      <c r="HP59" s="86"/>
      <c r="HQ59" s="73" t="s">
        <v>546</v>
      </c>
      <c r="HR59" s="5" t="s">
        <v>279</v>
      </c>
      <c r="HS59" s="86"/>
      <c r="HT59" s="86"/>
      <c r="HU59" s="86"/>
      <c r="HV59" s="86"/>
      <c r="HW59" s="88"/>
      <c r="HX59" s="88" t="e">
        <f t="shared" si="42"/>
        <v>#DIV/0!</v>
      </c>
      <c r="HY59" s="86"/>
      <c r="HZ59" s="86"/>
      <c r="IA59" s="86"/>
      <c r="IB59" s="73" t="s">
        <v>559</v>
      </c>
      <c r="IC59" s="5" t="s">
        <v>279</v>
      </c>
      <c r="ID59" s="86"/>
      <c r="IE59" s="86"/>
      <c r="IF59" s="86"/>
      <c r="IG59" s="86"/>
      <c r="IH59" s="88"/>
      <c r="II59" s="88" t="e">
        <f t="shared" si="43"/>
        <v>#DIV/0!</v>
      </c>
      <c r="IJ59" s="86"/>
      <c r="IK59" s="86"/>
      <c r="IL59" s="86"/>
      <c r="IM59" s="73" t="s">
        <v>563</v>
      </c>
      <c r="IN59" s="5" t="s">
        <v>279</v>
      </c>
      <c r="IO59" s="86"/>
      <c r="IP59" s="86"/>
      <c r="IQ59" s="86"/>
      <c r="IR59" s="86"/>
      <c r="IS59" s="88"/>
      <c r="IT59" s="88" t="e">
        <f t="shared" si="44"/>
        <v>#DIV/0!</v>
      </c>
      <c r="IU59" s="86"/>
      <c r="IV59" s="86"/>
    </row>
    <row r="60" spans="1:256" ht="27" customHeight="1" thickBot="1">
      <c r="A60" s="17">
        <v>1679</v>
      </c>
      <c r="B60" s="20">
        <v>500</v>
      </c>
      <c r="C60" s="21" t="s">
        <v>131</v>
      </c>
      <c r="D60" s="82" t="s">
        <v>577</v>
      </c>
      <c r="E60" s="55" t="s">
        <v>153</v>
      </c>
      <c r="F60" s="5" t="s">
        <v>141</v>
      </c>
      <c r="G60" s="86"/>
      <c r="H60" s="86"/>
      <c r="I60" s="86"/>
      <c r="J60" s="86"/>
      <c r="K60" s="88"/>
      <c r="L60" s="88" t="e">
        <f t="shared" si="23"/>
        <v>#DIV/0!</v>
      </c>
      <c r="M60" s="86"/>
      <c r="N60" s="86"/>
      <c r="O60" s="86"/>
      <c r="P60" s="55" t="s">
        <v>153</v>
      </c>
      <c r="Q60" s="5" t="s">
        <v>141</v>
      </c>
      <c r="R60" s="86"/>
      <c r="S60" s="86"/>
      <c r="T60" s="86"/>
      <c r="U60" s="86"/>
      <c r="V60" s="88"/>
      <c r="W60" s="88" t="e">
        <f t="shared" si="24"/>
        <v>#DIV/0!</v>
      </c>
      <c r="X60" s="86"/>
      <c r="Y60" s="86"/>
      <c r="Z60" s="86"/>
      <c r="AA60" s="55" t="s">
        <v>153</v>
      </c>
      <c r="AB60" s="5" t="s">
        <v>141</v>
      </c>
      <c r="AC60" s="86"/>
      <c r="AD60" s="86"/>
      <c r="AE60" s="86"/>
      <c r="AF60" s="86"/>
      <c r="AG60" s="88"/>
      <c r="AH60" s="88" t="e">
        <f t="shared" si="25"/>
        <v>#DIV/0!</v>
      </c>
      <c r="AI60" s="86"/>
      <c r="AJ60" s="86"/>
      <c r="AK60" s="86"/>
      <c r="AL60" s="57" t="s">
        <v>160</v>
      </c>
      <c r="AM60" s="5" t="s">
        <v>141</v>
      </c>
      <c r="AN60" s="86" t="s">
        <v>180</v>
      </c>
      <c r="AO60" s="86" t="s">
        <v>181</v>
      </c>
      <c r="AP60" s="86" t="s">
        <v>182</v>
      </c>
      <c r="AQ60" s="86">
        <v>1</v>
      </c>
      <c r="AR60" s="95">
        <v>38.29</v>
      </c>
      <c r="AS60" s="96">
        <v>0.0748</v>
      </c>
      <c r="AT60" s="97">
        <v>13975</v>
      </c>
      <c r="AU60" s="86"/>
      <c r="AV60" s="86" t="s">
        <v>183</v>
      </c>
      <c r="AW60" s="4" t="s">
        <v>278</v>
      </c>
      <c r="AX60" s="5" t="s">
        <v>279</v>
      </c>
      <c r="AY60" s="86"/>
      <c r="AZ60" s="86"/>
      <c r="BA60" s="86"/>
      <c r="BB60" s="86"/>
      <c r="BC60" s="88"/>
      <c r="BD60" s="88" t="e">
        <f t="shared" si="27"/>
        <v>#DIV/0!</v>
      </c>
      <c r="BE60" s="86"/>
      <c r="BF60" s="86"/>
      <c r="BG60" s="86"/>
      <c r="BH60" s="63" t="s">
        <v>283</v>
      </c>
      <c r="BI60" s="5" t="s">
        <v>279</v>
      </c>
      <c r="BJ60" s="86"/>
      <c r="BK60" s="86"/>
      <c r="BL60" s="86"/>
      <c r="BM60" s="86"/>
      <c r="BN60" s="88"/>
      <c r="BO60" s="88" t="e">
        <f t="shared" si="28"/>
        <v>#DIV/0!</v>
      </c>
      <c r="BP60" s="86"/>
      <c r="BQ60" s="86"/>
      <c r="BR60" s="86"/>
      <c r="BS60" s="63" t="s">
        <v>290</v>
      </c>
      <c r="BT60" s="5" t="s">
        <v>291</v>
      </c>
      <c r="BU60" s="86" t="s">
        <v>300</v>
      </c>
      <c r="BV60" s="93" t="s">
        <v>301</v>
      </c>
      <c r="BW60" s="86" t="s">
        <v>302</v>
      </c>
      <c r="BX60" s="86">
        <v>240</v>
      </c>
      <c r="BY60" s="95">
        <v>72.35</v>
      </c>
      <c r="BZ60" s="95">
        <f t="shared" si="29"/>
        <v>0.30145833333333333</v>
      </c>
      <c r="CA60" s="97">
        <v>36175</v>
      </c>
      <c r="CB60" s="91" t="s">
        <v>156</v>
      </c>
      <c r="CC60" s="86" t="s">
        <v>305</v>
      </c>
      <c r="CD60" s="63" t="s">
        <v>329</v>
      </c>
      <c r="CE60" s="5" t="s">
        <v>328</v>
      </c>
      <c r="CF60" s="86"/>
      <c r="CG60" s="86"/>
      <c r="CH60" s="86"/>
      <c r="CI60" s="86"/>
      <c r="CJ60" s="86" t="s">
        <v>300</v>
      </c>
      <c r="CK60" s="93" t="s">
        <v>336</v>
      </c>
      <c r="CL60" s="86" t="s">
        <v>302</v>
      </c>
      <c r="CM60" s="86">
        <v>240</v>
      </c>
      <c r="CN60" s="95">
        <v>72.27</v>
      </c>
      <c r="CO60" s="65" t="s">
        <v>435</v>
      </c>
      <c r="CP60" s="5" t="s">
        <v>436</v>
      </c>
      <c r="CQ60" s="95">
        <f>SUM(CN60/CM60)</f>
        <v>0.301125</v>
      </c>
      <c r="CR60" s="97">
        <v>72270</v>
      </c>
      <c r="CS60" s="91" t="s">
        <v>156</v>
      </c>
      <c r="CT60" s="92" t="s">
        <v>341</v>
      </c>
      <c r="CU60" s="88"/>
      <c r="CV60" s="88" t="e">
        <f t="shared" si="31"/>
        <v>#VALUE!</v>
      </c>
      <c r="CW60" s="86"/>
      <c r="CX60" s="86"/>
      <c r="CY60" s="86"/>
      <c r="CZ60" s="66" t="s">
        <v>441</v>
      </c>
      <c r="DA60" s="5" t="s">
        <v>442</v>
      </c>
      <c r="DB60" s="86"/>
      <c r="DC60" s="86"/>
      <c r="DD60" s="86"/>
      <c r="DE60" s="86"/>
      <c r="DF60" s="88"/>
      <c r="DG60" s="88" t="e">
        <f t="shared" si="32"/>
        <v>#DIV/0!</v>
      </c>
      <c r="DH60" s="86"/>
      <c r="DI60" s="86"/>
      <c r="DJ60" s="86"/>
      <c r="DK60" s="66" t="s">
        <v>444</v>
      </c>
      <c r="DL60" s="5" t="s">
        <v>279</v>
      </c>
      <c r="DM60" s="86"/>
      <c r="DN60" s="86"/>
      <c r="DO60" s="86"/>
      <c r="DP60" s="86"/>
      <c r="DQ60" s="88"/>
      <c r="DR60" s="88" t="e">
        <f t="shared" si="33"/>
        <v>#DIV/0!</v>
      </c>
      <c r="DS60" s="86"/>
      <c r="DT60" s="86"/>
      <c r="DU60" s="86"/>
      <c r="DV60" s="65" t="s">
        <v>511</v>
      </c>
      <c r="DW60" s="5" t="s">
        <v>512</v>
      </c>
      <c r="DX60" s="86"/>
      <c r="DY60" s="86"/>
      <c r="DZ60" s="86"/>
      <c r="EA60" s="86"/>
      <c r="EB60" s="88"/>
      <c r="EC60" s="88" t="e">
        <f t="shared" si="34"/>
        <v>#DIV/0!</v>
      </c>
      <c r="ED60" s="86"/>
      <c r="EE60" s="86"/>
      <c r="EF60" s="86"/>
      <c r="EG60" s="65" t="s">
        <v>519</v>
      </c>
      <c r="EH60" s="5" t="s">
        <v>141</v>
      </c>
      <c r="EI60" s="86"/>
      <c r="EJ60" s="86"/>
      <c r="EK60" s="86"/>
      <c r="EL60" s="86"/>
      <c r="EM60" s="88"/>
      <c r="EN60" s="88" t="e">
        <f t="shared" si="22"/>
        <v>#DIV/0!</v>
      </c>
      <c r="EO60" s="86"/>
      <c r="EP60" s="86"/>
      <c r="EQ60" s="86"/>
      <c r="ER60" s="65" t="s">
        <v>522</v>
      </c>
      <c r="ES60" s="5" t="s">
        <v>141</v>
      </c>
      <c r="ET60" s="86"/>
      <c r="EU60" s="86"/>
      <c r="EV60" s="86"/>
      <c r="EW60" s="86"/>
      <c r="EX60" s="88"/>
      <c r="EY60" s="88" t="e">
        <f t="shared" si="35"/>
        <v>#DIV/0!</v>
      </c>
      <c r="EZ60" s="86"/>
      <c r="FA60" s="86"/>
      <c r="FB60" s="86"/>
      <c r="FC60" s="65" t="s">
        <v>525</v>
      </c>
      <c r="FD60" s="5" t="s">
        <v>526</v>
      </c>
      <c r="FE60" s="86"/>
      <c r="FF60" s="86"/>
      <c r="FG60" s="86"/>
      <c r="FH60" s="86"/>
      <c r="FI60" s="88"/>
      <c r="FJ60" s="88" t="e">
        <f t="shared" si="36"/>
        <v>#DIV/0!</v>
      </c>
      <c r="FK60" s="86"/>
      <c r="FL60" s="86"/>
      <c r="FM60" s="86"/>
      <c r="FN60" s="65" t="s">
        <v>530</v>
      </c>
      <c r="FO60" s="5" t="s">
        <v>531</v>
      </c>
      <c r="FP60" s="86"/>
      <c r="FQ60" s="86"/>
      <c r="FR60" s="86"/>
      <c r="FS60" s="86"/>
      <c r="FT60" s="88"/>
      <c r="FU60" s="88" t="e">
        <f t="shared" si="37"/>
        <v>#DIV/0!</v>
      </c>
      <c r="FV60" s="86"/>
      <c r="FW60" s="86"/>
      <c r="FX60" s="86"/>
      <c r="FY60" s="65" t="s">
        <v>537</v>
      </c>
      <c r="FZ60" s="5" t="s">
        <v>538</v>
      </c>
      <c r="GA60" s="86"/>
      <c r="GB60" s="86"/>
      <c r="GC60" s="86"/>
      <c r="GD60" s="86"/>
      <c r="GE60" s="88"/>
      <c r="GF60" s="88" t="e">
        <f t="shared" si="38"/>
        <v>#DIV/0!</v>
      </c>
      <c r="GG60" s="86"/>
      <c r="GH60" s="86"/>
      <c r="GI60" s="86"/>
      <c r="GJ60" s="65" t="s">
        <v>539</v>
      </c>
      <c r="GK60" s="5" t="s">
        <v>279</v>
      </c>
      <c r="GL60" s="86"/>
      <c r="GM60" s="86"/>
      <c r="GN60" s="86"/>
      <c r="GO60" s="86"/>
      <c r="GP60" s="88"/>
      <c r="GQ60" s="88" t="e">
        <f t="shared" si="39"/>
        <v>#DIV/0!</v>
      </c>
      <c r="GR60" s="86"/>
      <c r="GS60" s="86"/>
      <c r="GT60" s="86"/>
      <c r="GU60" s="65" t="s">
        <v>544</v>
      </c>
      <c r="GV60" s="5" t="s">
        <v>279</v>
      </c>
      <c r="GW60" s="86"/>
      <c r="GX60" s="86"/>
      <c r="GY60" s="86"/>
      <c r="GZ60" s="86"/>
      <c r="HA60" s="88"/>
      <c r="HB60" s="88" t="e">
        <f t="shared" si="40"/>
        <v>#DIV/0!</v>
      </c>
      <c r="HC60" s="86"/>
      <c r="HD60" s="86"/>
      <c r="HE60" s="86"/>
      <c r="HF60" s="73" t="s">
        <v>546</v>
      </c>
      <c r="HG60" s="5" t="s">
        <v>279</v>
      </c>
      <c r="HH60" s="86"/>
      <c r="HI60" s="86"/>
      <c r="HJ60" s="86"/>
      <c r="HK60" s="86"/>
      <c r="HL60" s="88"/>
      <c r="HM60" s="88" t="e">
        <f t="shared" si="41"/>
        <v>#DIV/0!</v>
      </c>
      <c r="HN60" s="86"/>
      <c r="HO60" s="86"/>
      <c r="HP60" s="86"/>
      <c r="HQ60" s="73" t="s">
        <v>546</v>
      </c>
      <c r="HR60" s="5" t="s">
        <v>279</v>
      </c>
      <c r="HS60" s="86"/>
      <c r="HT60" s="86"/>
      <c r="HU60" s="86"/>
      <c r="HV60" s="86"/>
      <c r="HW60" s="88"/>
      <c r="HX60" s="88" t="e">
        <f t="shared" si="42"/>
        <v>#DIV/0!</v>
      </c>
      <c r="HY60" s="86"/>
      <c r="HZ60" s="86"/>
      <c r="IA60" s="86"/>
      <c r="IB60" s="73" t="s">
        <v>559</v>
      </c>
      <c r="IC60" s="5" t="s">
        <v>279</v>
      </c>
      <c r="ID60" s="86"/>
      <c r="IE60" s="86"/>
      <c r="IF60" s="86"/>
      <c r="IG60" s="86"/>
      <c r="IH60" s="88"/>
      <c r="II60" s="88" t="e">
        <f t="shared" si="43"/>
        <v>#DIV/0!</v>
      </c>
      <c r="IJ60" s="86"/>
      <c r="IK60" s="86"/>
      <c r="IL60" s="86"/>
      <c r="IM60" s="73" t="s">
        <v>563</v>
      </c>
      <c r="IN60" s="5" t="s">
        <v>279</v>
      </c>
      <c r="IO60" s="86"/>
      <c r="IP60" s="86"/>
      <c r="IQ60" s="86"/>
      <c r="IR60" s="86"/>
      <c r="IS60" s="88"/>
      <c r="IT60" s="88" t="e">
        <f t="shared" si="44"/>
        <v>#DIV/0!</v>
      </c>
      <c r="IU60" s="86"/>
      <c r="IV60" s="86"/>
    </row>
    <row r="61" spans="1:256" ht="27" customHeight="1" thickBot="1">
      <c r="A61" s="26">
        <v>1680</v>
      </c>
      <c r="B61" s="22">
        <v>1000</v>
      </c>
      <c r="C61" s="23" t="s">
        <v>131</v>
      </c>
      <c r="D61" s="82" t="s">
        <v>578</v>
      </c>
      <c r="E61" s="55" t="s">
        <v>153</v>
      </c>
      <c r="F61" s="5" t="s">
        <v>141</v>
      </c>
      <c r="G61" s="86"/>
      <c r="H61" s="86"/>
      <c r="I61" s="86"/>
      <c r="J61" s="86"/>
      <c r="K61" s="88"/>
      <c r="L61" s="88" t="e">
        <f t="shared" si="23"/>
        <v>#DIV/0!</v>
      </c>
      <c r="M61" s="86"/>
      <c r="N61" s="86"/>
      <c r="O61" s="86"/>
      <c r="P61" s="55" t="s">
        <v>153</v>
      </c>
      <c r="Q61" s="5" t="s">
        <v>141</v>
      </c>
      <c r="R61" s="86"/>
      <c r="S61" s="86"/>
      <c r="T61" s="86"/>
      <c r="U61" s="86"/>
      <c r="V61" s="88"/>
      <c r="W61" s="88" t="e">
        <f t="shared" si="24"/>
        <v>#DIV/0!</v>
      </c>
      <c r="X61" s="86"/>
      <c r="Y61" s="86"/>
      <c r="Z61" s="86"/>
      <c r="AA61" s="55" t="s">
        <v>153</v>
      </c>
      <c r="AB61" s="5" t="s">
        <v>141</v>
      </c>
      <c r="AC61" s="86"/>
      <c r="AD61" s="86"/>
      <c r="AE61" s="86"/>
      <c r="AF61" s="86"/>
      <c r="AG61" s="88"/>
      <c r="AH61" s="88" t="e">
        <f t="shared" si="25"/>
        <v>#DIV/0!</v>
      </c>
      <c r="AI61" s="86"/>
      <c r="AJ61" s="86"/>
      <c r="AK61" s="86"/>
      <c r="AL61" s="57" t="s">
        <v>160</v>
      </c>
      <c r="AM61" s="5" t="s">
        <v>141</v>
      </c>
      <c r="AN61" s="86" t="s">
        <v>185</v>
      </c>
      <c r="AO61" s="86" t="s">
        <v>186</v>
      </c>
      <c r="AP61" s="86" t="s">
        <v>187</v>
      </c>
      <c r="AQ61" s="86">
        <v>288</v>
      </c>
      <c r="AR61" s="95">
        <v>22.31</v>
      </c>
      <c r="AS61" s="95">
        <f aca="true" t="shared" si="45" ref="AS61:AS70">SUM(AR61/AQ61)</f>
        <v>0.07746527777777777</v>
      </c>
      <c r="AT61" s="97">
        <v>39250</v>
      </c>
      <c r="AU61" s="91" t="s">
        <v>156</v>
      </c>
      <c r="AV61" s="86" t="s">
        <v>175</v>
      </c>
      <c r="AW61" s="4" t="s">
        <v>278</v>
      </c>
      <c r="AX61" s="5" t="s">
        <v>279</v>
      </c>
      <c r="AY61" s="86"/>
      <c r="AZ61" s="86"/>
      <c r="BA61" s="86"/>
      <c r="BB61" s="86"/>
      <c r="BC61" s="88"/>
      <c r="BD61" s="88" t="e">
        <f t="shared" si="27"/>
        <v>#DIV/0!</v>
      </c>
      <c r="BE61" s="86"/>
      <c r="BF61" s="86"/>
      <c r="BG61" s="86"/>
      <c r="BH61" s="63" t="s">
        <v>283</v>
      </c>
      <c r="BI61" s="5" t="s">
        <v>279</v>
      </c>
      <c r="BJ61" s="86"/>
      <c r="BK61" s="86"/>
      <c r="BL61" s="86"/>
      <c r="BM61" s="86"/>
      <c r="BN61" s="88"/>
      <c r="BO61" s="88" t="e">
        <f t="shared" si="28"/>
        <v>#DIV/0!</v>
      </c>
      <c r="BP61" s="86"/>
      <c r="BQ61" s="86"/>
      <c r="BR61" s="86"/>
      <c r="BS61" s="63" t="s">
        <v>290</v>
      </c>
      <c r="BT61" s="5" t="s">
        <v>291</v>
      </c>
      <c r="BU61" s="86"/>
      <c r="BV61" s="86"/>
      <c r="BW61" s="86"/>
      <c r="BX61" s="86"/>
      <c r="BY61" s="88"/>
      <c r="BZ61" s="88" t="e">
        <f t="shared" si="29"/>
        <v>#DIV/0!</v>
      </c>
      <c r="CA61" s="86"/>
      <c r="CB61" s="86"/>
      <c r="CC61" s="86"/>
      <c r="CD61" s="63" t="s">
        <v>329</v>
      </c>
      <c r="CE61" s="5" t="s">
        <v>328</v>
      </c>
      <c r="CF61" s="86"/>
      <c r="CG61" s="86"/>
      <c r="CH61" s="86"/>
      <c r="CI61" s="86"/>
      <c r="CJ61" s="88"/>
      <c r="CK61" s="88" t="e">
        <f aca="true" t="shared" si="46" ref="CK61:CK70">SUM(CJ61/CI61)</f>
        <v>#DIV/0!</v>
      </c>
      <c r="CL61" s="86"/>
      <c r="CM61" s="86"/>
      <c r="CN61" s="86"/>
      <c r="CO61" s="65" t="s">
        <v>435</v>
      </c>
      <c r="CP61" s="5" t="s">
        <v>436</v>
      </c>
      <c r="CQ61" s="86"/>
      <c r="CR61" s="86"/>
      <c r="CS61" s="86"/>
      <c r="CT61" s="86"/>
      <c r="CU61" s="88"/>
      <c r="CV61" s="88" t="e">
        <f t="shared" si="31"/>
        <v>#DIV/0!</v>
      </c>
      <c r="CW61" s="86"/>
      <c r="CX61" s="86"/>
      <c r="CY61" s="86"/>
      <c r="CZ61" s="66" t="s">
        <v>441</v>
      </c>
      <c r="DA61" s="5" t="s">
        <v>442</v>
      </c>
      <c r="DB61" s="86"/>
      <c r="DC61" s="86"/>
      <c r="DD61" s="86"/>
      <c r="DE61" s="86"/>
      <c r="DF61" s="88"/>
      <c r="DG61" s="88" t="e">
        <f t="shared" si="32"/>
        <v>#DIV/0!</v>
      </c>
      <c r="DH61" s="86"/>
      <c r="DI61" s="86"/>
      <c r="DJ61" s="86"/>
      <c r="DK61" s="66" t="s">
        <v>444</v>
      </c>
      <c r="DL61" s="5" t="s">
        <v>279</v>
      </c>
      <c r="DM61" s="86" t="s">
        <v>456</v>
      </c>
      <c r="DN61" s="86" t="s">
        <v>457</v>
      </c>
      <c r="DO61" s="86" t="s">
        <v>187</v>
      </c>
      <c r="DP61" s="86">
        <v>288</v>
      </c>
      <c r="DQ61" s="95">
        <v>72.97</v>
      </c>
      <c r="DR61" s="95">
        <f t="shared" si="33"/>
        <v>0.2533680555555555</v>
      </c>
      <c r="DS61" s="97">
        <v>72970</v>
      </c>
      <c r="DT61" s="91" t="s">
        <v>156</v>
      </c>
      <c r="DU61" s="86"/>
      <c r="DV61" s="65" t="s">
        <v>511</v>
      </c>
      <c r="DW61" s="5" t="s">
        <v>512</v>
      </c>
      <c r="DX61" s="86"/>
      <c r="DY61" s="86"/>
      <c r="DZ61" s="86"/>
      <c r="EA61" s="86"/>
      <c r="EB61" s="88"/>
      <c r="EC61" s="88" t="e">
        <f t="shared" si="34"/>
        <v>#DIV/0!</v>
      </c>
      <c r="ED61" s="86"/>
      <c r="EE61" s="86"/>
      <c r="EF61" s="86"/>
      <c r="EG61" s="65" t="s">
        <v>519</v>
      </c>
      <c r="EH61" s="5" t="s">
        <v>141</v>
      </c>
      <c r="EI61" s="86"/>
      <c r="EJ61" s="86"/>
      <c r="EK61" s="86"/>
      <c r="EL61" s="86"/>
      <c r="EM61" s="88"/>
      <c r="EN61" s="88" t="e">
        <f t="shared" si="22"/>
        <v>#DIV/0!</v>
      </c>
      <c r="EO61" s="86"/>
      <c r="EP61" s="86"/>
      <c r="EQ61" s="86"/>
      <c r="ER61" s="65" t="s">
        <v>522</v>
      </c>
      <c r="ES61" s="5" t="s">
        <v>141</v>
      </c>
      <c r="ET61" s="86"/>
      <c r="EU61" s="86"/>
      <c r="EV61" s="86"/>
      <c r="EW61" s="86"/>
      <c r="EX61" s="88"/>
      <c r="EY61" s="88" t="e">
        <f t="shared" si="35"/>
        <v>#DIV/0!</v>
      </c>
      <c r="EZ61" s="86"/>
      <c r="FA61" s="86"/>
      <c r="FB61" s="86"/>
      <c r="FC61" s="65" t="s">
        <v>525</v>
      </c>
      <c r="FD61" s="5" t="s">
        <v>526</v>
      </c>
      <c r="FE61" s="86"/>
      <c r="FF61" s="86"/>
      <c r="FG61" s="86"/>
      <c r="FH61" s="86"/>
      <c r="FI61" s="88"/>
      <c r="FJ61" s="88" t="e">
        <f t="shared" si="36"/>
        <v>#DIV/0!</v>
      </c>
      <c r="FK61" s="86"/>
      <c r="FL61" s="86"/>
      <c r="FM61" s="86"/>
      <c r="FN61" s="65" t="s">
        <v>530</v>
      </c>
      <c r="FO61" s="5" t="s">
        <v>531</v>
      </c>
      <c r="FP61" s="86"/>
      <c r="FQ61" s="86"/>
      <c r="FR61" s="86"/>
      <c r="FS61" s="86"/>
      <c r="FT61" s="88"/>
      <c r="FU61" s="88" t="e">
        <f t="shared" si="37"/>
        <v>#DIV/0!</v>
      </c>
      <c r="FV61" s="86"/>
      <c r="FW61" s="86"/>
      <c r="FX61" s="86"/>
      <c r="FY61" s="65" t="s">
        <v>537</v>
      </c>
      <c r="FZ61" s="5" t="s">
        <v>538</v>
      </c>
      <c r="GA61" s="86"/>
      <c r="GB61" s="86"/>
      <c r="GC61" s="86"/>
      <c r="GD61" s="86"/>
      <c r="GE61" s="88"/>
      <c r="GF61" s="88" t="e">
        <f t="shared" si="38"/>
        <v>#DIV/0!</v>
      </c>
      <c r="GG61" s="86"/>
      <c r="GH61" s="86"/>
      <c r="GI61" s="86"/>
      <c r="GJ61" s="65" t="s">
        <v>539</v>
      </c>
      <c r="GK61" s="5" t="s">
        <v>279</v>
      </c>
      <c r="GL61" s="86" t="s">
        <v>540</v>
      </c>
      <c r="GM61" s="86" t="s">
        <v>541</v>
      </c>
      <c r="GN61" s="86" t="s">
        <v>542</v>
      </c>
      <c r="GO61" s="86">
        <v>576</v>
      </c>
      <c r="GP61" s="95">
        <v>143.65</v>
      </c>
      <c r="GQ61" s="88">
        <f t="shared" si="39"/>
        <v>0.24939236111111113</v>
      </c>
      <c r="GR61" s="97">
        <v>143650</v>
      </c>
      <c r="GS61" s="86"/>
      <c r="GT61" s="101" t="s">
        <v>543</v>
      </c>
      <c r="GU61" s="65" t="s">
        <v>544</v>
      </c>
      <c r="GV61" s="5" t="s">
        <v>279</v>
      </c>
      <c r="GW61" s="86"/>
      <c r="GX61" s="86"/>
      <c r="GY61" s="86"/>
      <c r="GZ61" s="86"/>
      <c r="HA61" s="88"/>
      <c r="HB61" s="88" t="e">
        <f t="shared" si="40"/>
        <v>#DIV/0!</v>
      </c>
      <c r="HC61" s="86"/>
      <c r="HD61" s="86"/>
      <c r="HE61" s="86"/>
      <c r="HF61" s="73" t="s">
        <v>546</v>
      </c>
      <c r="HG61" s="5" t="s">
        <v>279</v>
      </c>
      <c r="HH61" s="86"/>
      <c r="HI61" s="86"/>
      <c r="HJ61" s="86"/>
      <c r="HK61" s="86"/>
      <c r="HL61" s="88"/>
      <c r="HM61" s="88" t="e">
        <f t="shared" si="41"/>
        <v>#DIV/0!</v>
      </c>
      <c r="HN61" s="86"/>
      <c r="HO61" s="86"/>
      <c r="HP61" s="86"/>
      <c r="HQ61" s="73" t="s">
        <v>546</v>
      </c>
      <c r="HR61" s="5" t="s">
        <v>279</v>
      </c>
      <c r="HS61" s="86"/>
      <c r="HT61" s="86"/>
      <c r="HU61" s="86"/>
      <c r="HV61" s="86"/>
      <c r="HW61" s="88"/>
      <c r="HX61" s="88" t="e">
        <f t="shared" si="42"/>
        <v>#DIV/0!</v>
      </c>
      <c r="HY61" s="86"/>
      <c r="HZ61" s="86"/>
      <c r="IA61" s="86"/>
      <c r="IB61" s="73" t="s">
        <v>559</v>
      </c>
      <c r="IC61" s="5" t="s">
        <v>279</v>
      </c>
      <c r="ID61" s="86"/>
      <c r="IE61" s="86"/>
      <c r="IF61" s="86"/>
      <c r="IG61" s="86"/>
      <c r="IH61" s="88"/>
      <c r="II61" s="88" t="e">
        <f t="shared" si="43"/>
        <v>#DIV/0!</v>
      </c>
      <c r="IJ61" s="86"/>
      <c r="IK61" s="86"/>
      <c r="IL61" s="86"/>
      <c r="IM61" s="73" t="s">
        <v>563</v>
      </c>
      <c r="IN61" s="5" t="s">
        <v>279</v>
      </c>
      <c r="IO61" s="86"/>
      <c r="IP61" s="86"/>
      <c r="IQ61" s="86"/>
      <c r="IR61" s="86"/>
      <c r="IS61" s="88"/>
      <c r="IT61" s="88" t="e">
        <f t="shared" si="44"/>
        <v>#DIV/0!</v>
      </c>
      <c r="IU61" s="86"/>
      <c r="IV61" s="86"/>
    </row>
    <row r="62" spans="1:256" ht="85.5" customHeight="1" thickBot="1">
      <c r="A62" s="17">
        <v>1681</v>
      </c>
      <c r="B62" s="15">
        <v>800</v>
      </c>
      <c r="C62" s="16" t="s">
        <v>131</v>
      </c>
      <c r="D62" s="68" t="s">
        <v>579</v>
      </c>
      <c r="E62" s="55" t="s">
        <v>153</v>
      </c>
      <c r="F62" s="5" t="s">
        <v>141</v>
      </c>
      <c r="G62" s="10"/>
      <c r="H62" s="10"/>
      <c r="I62" s="10"/>
      <c r="J62" s="10"/>
      <c r="K62" s="12"/>
      <c r="L62" s="12" t="e">
        <f t="shared" si="23"/>
        <v>#DIV/0!</v>
      </c>
      <c r="M62" s="10"/>
      <c r="N62" s="10"/>
      <c r="O62" s="10"/>
      <c r="P62" s="55" t="s">
        <v>153</v>
      </c>
      <c r="Q62" s="5" t="s">
        <v>141</v>
      </c>
      <c r="R62" s="10"/>
      <c r="S62" s="10"/>
      <c r="T62" s="10"/>
      <c r="U62" s="10"/>
      <c r="V62" s="12"/>
      <c r="W62" s="12" t="e">
        <f t="shared" si="24"/>
        <v>#DIV/0!</v>
      </c>
      <c r="X62" s="10"/>
      <c r="Y62" s="10"/>
      <c r="Z62" s="10"/>
      <c r="AA62" s="55" t="s">
        <v>153</v>
      </c>
      <c r="AB62" s="5" t="s">
        <v>141</v>
      </c>
      <c r="AC62" s="10"/>
      <c r="AD62" s="10"/>
      <c r="AE62" s="10"/>
      <c r="AF62" s="10"/>
      <c r="AG62" s="12"/>
      <c r="AH62" s="12" t="e">
        <f t="shared" si="25"/>
        <v>#DIV/0!</v>
      </c>
      <c r="AI62" s="10"/>
      <c r="AJ62" s="10"/>
      <c r="AK62" s="10"/>
      <c r="AL62" s="57" t="s">
        <v>160</v>
      </c>
      <c r="AM62" s="5" t="s">
        <v>141</v>
      </c>
      <c r="AN62" s="10" t="s">
        <v>188</v>
      </c>
      <c r="AO62" s="10">
        <v>83030</v>
      </c>
      <c r="AP62" s="10" t="s">
        <v>189</v>
      </c>
      <c r="AQ62" s="10">
        <v>512</v>
      </c>
      <c r="AR62" s="58">
        <v>22.31</v>
      </c>
      <c r="AS62" s="58">
        <f t="shared" si="45"/>
        <v>0.04357421875</v>
      </c>
      <c r="AT62" s="60">
        <v>17848</v>
      </c>
      <c r="AU62" s="10"/>
      <c r="AV62" s="56" t="s">
        <v>307</v>
      </c>
      <c r="AW62" s="4" t="s">
        <v>278</v>
      </c>
      <c r="AX62" s="5" t="s">
        <v>279</v>
      </c>
      <c r="AY62" s="10"/>
      <c r="AZ62" s="10"/>
      <c r="BA62" s="10"/>
      <c r="BB62" s="10"/>
      <c r="BC62" s="12"/>
      <c r="BD62" s="12" t="e">
        <f t="shared" si="27"/>
        <v>#DIV/0!</v>
      </c>
      <c r="BE62" s="10"/>
      <c r="BF62" s="10"/>
      <c r="BG62" s="10"/>
      <c r="BH62" s="63" t="s">
        <v>283</v>
      </c>
      <c r="BI62" s="5" t="s">
        <v>279</v>
      </c>
      <c r="BJ62" s="10"/>
      <c r="BK62" s="10"/>
      <c r="BL62" s="10"/>
      <c r="BM62" s="10"/>
      <c r="BN62" s="12"/>
      <c r="BO62" s="12" t="e">
        <f t="shared" si="28"/>
        <v>#DIV/0!</v>
      </c>
      <c r="BP62" s="10"/>
      <c r="BQ62" s="10"/>
      <c r="BR62" s="10"/>
      <c r="BS62" s="63" t="s">
        <v>290</v>
      </c>
      <c r="BT62" s="5" t="s">
        <v>291</v>
      </c>
      <c r="BU62" s="10" t="s">
        <v>188</v>
      </c>
      <c r="BV62" s="59" t="s">
        <v>306</v>
      </c>
      <c r="BW62" s="10" t="s">
        <v>189</v>
      </c>
      <c r="BX62" s="10">
        <v>512</v>
      </c>
      <c r="BY62" s="58">
        <v>22.25</v>
      </c>
      <c r="BZ62" s="58">
        <f t="shared" si="29"/>
        <v>0.04345703125</v>
      </c>
      <c r="CA62" s="60">
        <v>17800</v>
      </c>
      <c r="CB62" s="91" t="s">
        <v>156</v>
      </c>
      <c r="CC62" s="10"/>
      <c r="CD62" s="63" t="s">
        <v>329</v>
      </c>
      <c r="CE62" s="5" t="s">
        <v>328</v>
      </c>
      <c r="CF62" s="10" t="s">
        <v>188</v>
      </c>
      <c r="CG62" s="59" t="s">
        <v>343</v>
      </c>
      <c r="CH62" s="10" t="s">
        <v>189</v>
      </c>
      <c r="CI62" s="10">
        <v>512</v>
      </c>
      <c r="CJ62" s="58">
        <v>22.9</v>
      </c>
      <c r="CK62" s="58">
        <f t="shared" si="46"/>
        <v>0.0447265625</v>
      </c>
      <c r="CL62" s="60">
        <v>18320</v>
      </c>
      <c r="CM62" s="10"/>
      <c r="CN62" s="64" t="s">
        <v>342</v>
      </c>
      <c r="CO62" s="65" t="s">
        <v>435</v>
      </c>
      <c r="CP62" s="5" t="s">
        <v>436</v>
      </c>
      <c r="CQ62" s="10"/>
      <c r="CR62" s="10"/>
      <c r="CS62" s="10"/>
      <c r="CT62" s="10"/>
      <c r="CU62" s="12"/>
      <c r="CV62" s="12" t="e">
        <f t="shared" si="31"/>
        <v>#DIV/0!</v>
      </c>
      <c r="CW62" s="10"/>
      <c r="CX62" s="10"/>
      <c r="CY62" s="10"/>
      <c r="CZ62" s="66" t="s">
        <v>441</v>
      </c>
      <c r="DA62" s="5" t="s">
        <v>442</v>
      </c>
      <c r="DB62" s="10"/>
      <c r="DC62" s="10"/>
      <c r="DD62" s="10"/>
      <c r="DE62" s="10"/>
      <c r="DF62" s="12"/>
      <c r="DG62" s="12" t="e">
        <f t="shared" si="32"/>
        <v>#DIV/0!</v>
      </c>
      <c r="DH62" s="10"/>
      <c r="DI62" s="10"/>
      <c r="DJ62" s="10"/>
      <c r="DK62" s="66" t="s">
        <v>444</v>
      </c>
      <c r="DL62" s="5" t="s">
        <v>279</v>
      </c>
      <c r="DM62" s="10" t="s">
        <v>188</v>
      </c>
      <c r="DN62" s="59" t="s">
        <v>306</v>
      </c>
      <c r="DO62" s="10" t="s">
        <v>189</v>
      </c>
      <c r="DP62" s="10">
        <v>512</v>
      </c>
      <c r="DQ62" s="58">
        <v>22.66</v>
      </c>
      <c r="DR62" s="58">
        <f t="shared" si="33"/>
        <v>0.0442578125</v>
      </c>
      <c r="DS62" s="60">
        <v>18128</v>
      </c>
      <c r="DT62" s="10"/>
      <c r="DU62" s="64" t="s">
        <v>308</v>
      </c>
      <c r="DV62" s="65" t="s">
        <v>511</v>
      </c>
      <c r="DW62" s="5" t="s">
        <v>512</v>
      </c>
      <c r="DX62" s="10"/>
      <c r="DY62" s="10"/>
      <c r="DZ62" s="10"/>
      <c r="EA62" s="10"/>
      <c r="EB62" s="12"/>
      <c r="EC62" s="12" t="e">
        <f t="shared" si="34"/>
        <v>#DIV/0!</v>
      </c>
      <c r="ED62" s="10"/>
      <c r="EE62" s="10"/>
      <c r="EF62" s="10"/>
      <c r="EG62" s="65" t="s">
        <v>519</v>
      </c>
      <c r="EH62" s="5" t="s">
        <v>141</v>
      </c>
      <c r="EI62" s="10"/>
      <c r="EJ62" s="10"/>
      <c r="EK62" s="10"/>
      <c r="EL62" s="10"/>
      <c r="EM62" s="12"/>
      <c r="EN62" s="88" t="e">
        <f t="shared" si="22"/>
        <v>#DIV/0!</v>
      </c>
      <c r="EO62" s="10"/>
      <c r="EP62" s="10"/>
      <c r="EQ62" s="10"/>
      <c r="ER62" s="65" t="s">
        <v>522</v>
      </c>
      <c r="ES62" s="5" t="s">
        <v>141</v>
      </c>
      <c r="ET62" s="10"/>
      <c r="EU62" s="10"/>
      <c r="EV62" s="10"/>
      <c r="EW62" s="10"/>
      <c r="EX62" s="12"/>
      <c r="EY62" s="12" t="e">
        <f t="shared" si="35"/>
        <v>#DIV/0!</v>
      </c>
      <c r="EZ62" s="10"/>
      <c r="FA62" s="10"/>
      <c r="FB62" s="10"/>
      <c r="FC62" s="65" t="s">
        <v>525</v>
      </c>
      <c r="FD62" s="5" t="s">
        <v>526</v>
      </c>
      <c r="FE62" s="10"/>
      <c r="FF62" s="10"/>
      <c r="FG62" s="10"/>
      <c r="FH62" s="10"/>
      <c r="FI62" s="12"/>
      <c r="FJ62" s="12" t="e">
        <f t="shared" si="36"/>
        <v>#DIV/0!</v>
      </c>
      <c r="FK62" s="10"/>
      <c r="FL62" s="10"/>
      <c r="FM62" s="10"/>
      <c r="FN62" s="65" t="s">
        <v>530</v>
      </c>
      <c r="FO62" s="5" t="s">
        <v>531</v>
      </c>
      <c r="FP62" s="10"/>
      <c r="FQ62" s="10"/>
      <c r="FR62" s="10"/>
      <c r="FS62" s="10"/>
      <c r="FT62" s="12"/>
      <c r="FU62" s="12" t="e">
        <f t="shared" si="37"/>
        <v>#DIV/0!</v>
      </c>
      <c r="FV62" s="10"/>
      <c r="FW62" s="10"/>
      <c r="FX62" s="10"/>
      <c r="FY62" s="65" t="s">
        <v>537</v>
      </c>
      <c r="FZ62" s="5" t="s">
        <v>538</v>
      </c>
      <c r="GA62" s="10"/>
      <c r="GB62" s="10"/>
      <c r="GC62" s="10"/>
      <c r="GD62" s="10"/>
      <c r="GE62" s="12"/>
      <c r="GF62" s="12" t="e">
        <f t="shared" si="38"/>
        <v>#DIV/0!</v>
      </c>
      <c r="GG62" s="10"/>
      <c r="GH62" s="10"/>
      <c r="GI62" s="10"/>
      <c r="GJ62" s="65" t="s">
        <v>539</v>
      </c>
      <c r="GK62" s="5" t="s">
        <v>279</v>
      </c>
      <c r="GL62" s="10"/>
      <c r="GM62" s="10"/>
      <c r="GN62" s="10"/>
      <c r="GO62" s="10"/>
      <c r="GP62" s="12"/>
      <c r="GQ62" s="12" t="e">
        <f t="shared" si="39"/>
        <v>#DIV/0!</v>
      </c>
      <c r="GR62" s="10"/>
      <c r="GS62" s="10"/>
      <c r="GT62" s="10"/>
      <c r="GU62" s="65" t="s">
        <v>544</v>
      </c>
      <c r="GV62" s="5" t="s">
        <v>279</v>
      </c>
      <c r="GW62" s="10"/>
      <c r="GX62" s="10"/>
      <c r="GY62" s="10"/>
      <c r="GZ62" s="10"/>
      <c r="HA62" s="12"/>
      <c r="HB62" s="12" t="e">
        <f t="shared" si="40"/>
        <v>#DIV/0!</v>
      </c>
      <c r="HC62" s="10"/>
      <c r="HD62" s="10"/>
      <c r="HE62" s="10"/>
      <c r="HF62" s="73" t="s">
        <v>546</v>
      </c>
      <c r="HG62" s="5" t="s">
        <v>279</v>
      </c>
      <c r="HH62" s="10"/>
      <c r="HI62" s="10"/>
      <c r="HJ62" s="10"/>
      <c r="HK62" s="10"/>
      <c r="HL62" s="12"/>
      <c r="HM62" s="12" t="e">
        <f t="shared" si="41"/>
        <v>#DIV/0!</v>
      </c>
      <c r="HN62" s="10"/>
      <c r="HO62" s="10"/>
      <c r="HP62" s="10"/>
      <c r="HQ62" s="73" t="s">
        <v>546</v>
      </c>
      <c r="HR62" s="5" t="s">
        <v>279</v>
      </c>
      <c r="HS62" s="10"/>
      <c r="HT62" s="10"/>
      <c r="HU62" s="10"/>
      <c r="HV62" s="10"/>
      <c r="HW62" s="12"/>
      <c r="HX62" s="12" t="e">
        <f t="shared" si="42"/>
        <v>#DIV/0!</v>
      </c>
      <c r="HY62" s="10"/>
      <c r="HZ62" s="10"/>
      <c r="IA62" s="10"/>
      <c r="IB62" s="73" t="s">
        <v>559</v>
      </c>
      <c r="IC62" s="5" t="s">
        <v>279</v>
      </c>
      <c r="ID62" s="10"/>
      <c r="IE62" s="10"/>
      <c r="IF62" s="10"/>
      <c r="IG62" s="10"/>
      <c r="IH62" s="12"/>
      <c r="II62" s="12" t="e">
        <f t="shared" si="43"/>
        <v>#DIV/0!</v>
      </c>
      <c r="IJ62" s="10"/>
      <c r="IK62" s="10"/>
      <c r="IL62" s="10"/>
      <c r="IM62" s="73" t="s">
        <v>563</v>
      </c>
      <c r="IN62" s="5" t="s">
        <v>279</v>
      </c>
      <c r="IO62" s="10"/>
      <c r="IP62" s="10"/>
      <c r="IQ62" s="10"/>
      <c r="IR62" s="10"/>
      <c r="IS62" s="12"/>
      <c r="IT62" s="12" t="e">
        <f t="shared" si="44"/>
        <v>#DIV/0!</v>
      </c>
      <c r="IU62" s="10"/>
      <c r="IV62" s="10"/>
    </row>
    <row r="63" spans="1:256" ht="27" customHeight="1" thickBot="1">
      <c r="A63" s="25">
        <v>1682</v>
      </c>
      <c r="B63" s="18">
        <v>2000</v>
      </c>
      <c r="C63" s="19" t="s">
        <v>131</v>
      </c>
      <c r="D63" s="82" t="s">
        <v>580</v>
      </c>
      <c r="E63" s="55" t="s">
        <v>153</v>
      </c>
      <c r="F63" s="5" t="s">
        <v>141</v>
      </c>
      <c r="G63" s="86"/>
      <c r="H63" s="86"/>
      <c r="I63" s="86"/>
      <c r="J63" s="86"/>
      <c r="K63" s="88"/>
      <c r="L63" s="88" t="e">
        <f t="shared" si="23"/>
        <v>#DIV/0!</v>
      </c>
      <c r="M63" s="86"/>
      <c r="N63" s="86"/>
      <c r="O63" s="86"/>
      <c r="P63" s="55" t="s">
        <v>153</v>
      </c>
      <c r="Q63" s="5" t="s">
        <v>141</v>
      </c>
      <c r="R63" s="86"/>
      <c r="S63" s="86"/>
      <c r="T63" s="86"/>
      <c r="U63" s="86"/>
      <c r="V63" s="88"/>
      <c r="W63" s="88" t="e">
        <f t="shared" si="24"/>
        <v>#DIV/0!</v>
      </c>
      <c r="X63" s="86"/>
      <c r="Y63" s="86"/>
      <c r="Z63" s="86"/>
      <c r="AA63" s="55" t="s">
        <v>153</v>
      </c>
      <c r="AB63" s="5" t="s">
        <v>141</v>
      </c>
      <c r="AC63" s="86"/>
      <c r="AD63" s="86"/>
      <c r="AE63" s="86"/>
      <c r="AF63" s="86"/>
      <c r="AG63" s="88"/>
      <c r="AH63" s="88" t="e">
        <f t="shared" si="25"/>
        <v>#DIV/0!</v>
      </c>
      <c r="AI63" s="86"/>
      <c r="AJ63" s="86"/>
      <c r="AK63" s="86"/>
      <c r="AL63" s="57" t="s">
        <v>160</v>
      </c>
      <c r="AM63" s="5" t="s">
        <v>141</v>
      </c>
      <c r="AN63" s="86"/>
      <c r="AO63" s="86"/>
      <c r="AP63" s="86"/>
      <c r="AQ63" s="86"/>
      <c r="AR63" s="88"/>
      <c r="AS63" s="88" t="e">
        <f t="shared" si="45"/>
        <v>#DIV/0!</v>
      </c>
      <c r="AT63" s="86"/>
      <c r="AU63" s="86"/>
      <c r="AV63" s="86"/>
      <c r="AW63" s="4" t="s">
        <v>278</v>
      </c>
      <c r="AX63" s="5" t="s">
        <v>279</v>
      </c>
      <c r="AY63" s="86"/>
      <c r="AZ63" s="86"/>
      <c r="BA63" s="86"/>
      <c r="BB63" s="86"/>
      <c r="BC63" s="88"/>
      <c r="BD63" s="88" t="e">
        <f t="shared" si="27"/>
        <v>#DIV/0!</v>
      </c>
      <c r="BE63" s="86"/>
      <c r="BF63" s="86"/>
      <c r="BG63" s="86"/>
      <c r="BH63" s="63" t="s">
        <v>283</v>
      </c>
      <c r="BI63" s="5" t="s">
        <v>279</v>
      </c>
      <c r="BJ63" s="86"/>
      <c r="BK63" s="86"/>
      <c r="BL63" s="86"/>
      <c r="BM63" s="86"/>
      <c r="BN63" s="88"/>
      <c r="BO63" s="88" t="e">
        <f t="shared" si="28"/>
        <v>#DIV/0!</v>
      </c>
      <c r="BP63" s="86"/>
      <c r="BQ63" s="86"/>
      <c r="BR63" s="86"/>
      <c r="BS63" s="63" t="s">
        <v>290</v>
      </c>
      <c r="BT63" s="5" t="s">
        <v>291</v>
      </c>
      <c r="BU63" s="86"/>
      <c r="BV63" s="86"/>
      <c r="BW63" s="86"/>
      <c r="BX63" s="86"/>
      <c r="BY63" s="88"/>
      <c r="BZ63" s="88" t="e">
        <f t="shared" si="29"/>
        <v>#DIV/0!</v>
      </c>
      <c r="CA63" s="86"/>
      <c r="CB63" s="86"/>
      <c r="CC63" s="86"/>
      <c r="CD63" s="63" t="s">
        <v>329</v>
      </c>
      <c r="CE63" s="5" t="s">
        <v>328</v>
      </c>
      <c r="CF63" s="86"/>
      <c r="CG63" s="86"/>
      <c r="CH63" s="86"/>
      <c r="CI63" s="86"/>
      <c r="CJ63" s="88"/>
      <c r="CK63" s="88" t="e">
        <f t="shared" si="46"/>
        <v>#DIV/0!</v>
      </c>
      <c r="CL63" s="86"/>
      <c r="CM63" s="86"/>
      <c r="CN63" s="86"/>
      <c r="CO63" s="65" t="s">
        <v>435</v>
      </c>
      <c r="CP63" s="5" t="s">
        <v>436</v>
      </c>
      <c r="CQ63" s="86"/>
      <c r="CR63" s="86"/>
      <c r="CS63" s="86"/>
      <c r="CT63" s="86"/>
      <c r="CU63" s="88"/>
      <c r="CV63" s="88" t="e">
        <f t="shared" si="31"/>
        <v>#DIV/0!</v>
      </c>
      <c r="CW63" s="86"/>
      <c r="CX63" s="86"/>
      <c r="CY63" s="86"/>
      <c r="CZ63" s="66" t="s">
        <v>441</v>
      </c>
      <c r="DA63" s="5" t="s">
        <v>442</v>
      </c>
      <c r="DB63" s="86"/>
      <c r="DC63" s="86"/>
      <c r="DD63" s="86"/>
      <c r="DE63" s="86"/>
      <c r="DF63" s="88"/>
      <c r="DG63" s="88" t="e">
        <f t="shared" si="32"/>
        <v>#DIV/0!</v>
      </c>
      <c r="DH63" s="86"/>
      <c r="DI63" s="86"/>
      <c r="DJ63" s="86"/>
      <c r="DK63" s="66" t="s">
        <v>444</v>
      </c>
      <c r="DL63" s="5" t="s">
        <v>279</v>
      </c>
      <c r="DM63" s="86" t="s">
        <v>458</v>
      </c>
      <c r="DN63" s="93" t="s">
        <v>459</v>
      </c>
      <c r="DO63" s="86" t="s">
        <v>460</v>
      </c>
      <c r="DP63" s="86">
        <v>340</v>
      </c>
      <c r="DQ63" s="95">
        <v>30.07</v>
      </c>
      <c r="DR63" s="95">
        <f t="shared" si="33"/>
        <v>0.08844117647058823</v>
      </c>
      <c r="DS63" s="97">
        <v>60140</v>
      </c>
      <c r="DT63" s="91" t="s">
        <v>156</v>
      </c>
      <c r="DU63" s="86"/>
      <c r="DV63" s="65" t="s">
        <v>511</v>
      </c>
      <c r="DW63" s="5" t="s">
        <v>512</v>
      </c>
      <c r="DX63" s="86"/>
      <c r="DY63" s="86"/>
      <c r="DZ63" s="86"/>
      <c r="EA63" s="86"/>
      <c r="EB63" s="88"/>
      <c r="EC63" s="88" t="e">
        <f t="shared" si="34"/>
        <v>#DIV/0!</v>
      </c>
      <c r="ED63" s="86"/>
      <c r="EE63" s="86"/>
      <c r="EF63" s="86"/>
      <c r="EG63" s="65" t="s">
        <v>519</v>
      </c>
      <c r="EH63" s="5" t="s">
        <v>141</v>
      </c>
      <c r="EI63" s="86"/>
      <c r="EJ63" s="86"/>
      <c r="EK63" s="86"/>
      <c r="EL63" s="86"/>
      <c r="EM63" s="88"/>
      <c r="EN63" s="88" t="e">
        <f t="shared" si="22"/>
        <v>#DIV/0!</v>
      </c>
      <c r="EO63" s="86"/>
      <c r="EP63" s="86"/>
      <c r="EQ63" s="86"/>
      <c r="ER63" s="65" t="s">
        <v>522</v>
      </c>
      <c r="ES63" s="5" t="s">
        <v>141</v>
      </c>
      <c r="ET63" s="86"/>
      <c r="EU63" s="86"/>
      <c r="EV63" s="86"/>
      <c r="EW63" s="86"/>
      <c r="EX63" s="88"/>
      <c r="EY63" s="88" t="e">
        <f t="shared" si="35"/>
        <v>#DIV/0!</v>
      </c>
      <c r="EZ63" s="86"/>
      <c r="FA63" s="86"/>
      <c r="FB63" s="86"/>
      <c r="FC63" s="65" t="s">
        <v>525</v>
      </c>
      <c r="FD63" s="5" t="s">
        <v>526</v>
      </c>
      <c r="FE63" s="86"/>
      <c r="FF63" s="86"/>
      <c r="FG63" s="86"/>
      <c r="FH63" s="86"/>
      <c r="FI63" s="88"/>
      <c r="FJ63" s="88" t="e">
        <f t="shared" si="36"/>
        <v>#DIV/0!</v>
      </c>
      <c r="FK63" s="86"/>
      <c r="FL63" s="86"/>
      <c r="FM63" s="86"/>
      <c r="FN63" s="65" t="s">
        <v>530</v>
      </c>
      <c r="FO63" s="5" t="s">
        <v>531</v>
      </c>
      <c r="FP63" s="86"/>
      <c r="FQ63" s="86"/>
      <c r="FR63" s="86"/>
      <c r="FS63" s="86"/>
      <c r="FT63" s="88"/>
      <c r="FU63" s="88" t="e">
        <f t="shared" si="37"/>
        <v>#DIV/0!</v>
      </c>
      <c r="FV63" s="86"/>
      <c r="FW63" s="86"/>
      <c r="FX63" s="86"/>
      <c r="FY63" s="65" t="s">
        <v>537</v>
      </c>
      <c r="FZ63" s="5" t="s">
        <v>538</v>
      </c>
      <c r="GA63" s="86"/>
      <c r="GB63" s="86"/>
      <c r="GC63" s="86"/>
      <c r="GD63" s="86"/>
      <c r="GE63" s="88"/>
      <c r="GF63" s="88" t="e">
        <f t="shared" si="38"/>
        <v>#DIV/0!</v>
      </c>
      <c r="GG63" s="86"/>
      <c r="GH63" s="86"/>
      <c r="GI63" s="86"/>
      <c r="GJ63" s="65" t="s">
        <v>539</v>
      </c>
      <c r="GK63" s="5" t="s">
        <v>279</v>
      </c>
      <c r="GL63" s="86"/>
      <c r="GM63" s="86"/>
      <c r="GN63" s="86"/>
      <c r="GO63" s="86"/>
      <c r="GP63" s="88"/>
      <c r="GQ63" s="88" t="e">
        <f t="shared" si="39"/>
        <v>#DIV/0!</v>
      </c>
      <c r="GR63" s="86"/>
      <c r="GS63" s="86"/>
      <c r="GT63" s="86"/>
      <c r="GU63" s="65" t="s">
        <v>544</v>
      </c>
      <c r="GV63" s="5" t="s">
        <v>279</v>
      </c>
      <c r="GW63" s="86" t="s">
        <v>449</v>
      </c>
      <c r="GX63" s="93" t="s">
        <v>459</v>
      </c>
      <c r="GY63" s="86" t="s">
        <v>460</v>
      </c>
      <c r="GZ63" s="86">
        <v>340</v>
      </c>
      <c r="HA63" s="95">
        <v>27.4</v>
      </c>
      <c r="HB63" s="88">
        <f t="shared" si="40"/>
        <v>0.08058823529411764</v>
      </c>
      <c r="HC63" s="97">
        <v>54800</v>
      </c>
      <c r="HD63" s="91" t="s">
        <v>156</v>
      </c>
      <c r="HE63" s="86"/>
      <c r="HF63" s="73" t="s">
        <v>546</v>
      </c>
      <c r="HG63" s="5" t="s">
        <v>279</v>
      </c>
      <c r="HH63" s="86"/>
      <c r="HI63" s="86"/>
      <c r="HJ63" s="86"/>
      <c r="HK63" s="86"/>
      <c r="HL63" s="88"/>
      <c r="HM63" s="88" t="e">
        <f t="shared" si="41"/>
        <v>#DIV/0!</v>
      </c>
      <c r="HN63" s="86"/>
      <c r="HO63" s="86"/>
      <c r="HP63" s="86"/>
      <c r="HQ63" s="73" t="s">
        <v>546</v>
      </c>
      <c r="HR63" s="5" t="s">
        <v>279</v>
      </c>
      <c r="HS63" s="86"/>
      <c r="HT63" s="86"/>
      <c r="HU63" s="86"/>
      <c r="HV63" s="86"/>
      <c r="HW63" s="88"/>
      <c r="HX63" s="88" t="e">
        <f t="shared" si="42"/>
        <v>#DIV/0!</v>
      </c>
      <c r="HY63" s="86"/>
      <c r="HZ63" s="86"/>
      <c r="IA63" s="86"/>
      <c r="IB63" s="73" t="s">
        <v>559</v>
      </c>
      <c r="IC63" s="5" t="s">
        <v>279</v>
      </c>
      <c r="ID63" s="86"/>
      <c r="IE63" s="86"/>
      <c r="IF63" s="86"/>
      <c r="IG63" s="86"/>
      <c r="IH63" s="88"/>
      <c r="II63" s="88" t="e">
        <f t="shared" si="43"/>
        <v>#DIV/0!</v>
      </c>
      <c r="IJ63" s="86"/>
      <c r="IK63" s="86"/>
      <c r="IL63" s="86"/>
      <c r="IM63" s="73" t="s">
        <v>563</v>
      </c>
      <c r="IN63" s="5" t="s">
        <v>279</v>
      </c>
      <c r="IO63" s="86"/>
      <c r="IP63" s="86"/>
      <c r="IQ63" s="86"/>
      <c r="IR63" s="86"/>
      <c r="IS63" s="88"/>
      <c r="IT63" s="88" t="e">
        <f t="shared" si="44"/>
        <v>#DIV/0!</v>
      </c>
      <c r="IU63" s="86"/>
      <c r="IV63" s="86"/>
    </row>
    <row r="64" spans="1:256" ht="27" customHeight="1" thickBot="1">
      <c r="A64" s="17">
        <v>1683</v>
      </c>
      <c r="B64" s="20">
        <v>30</v>
      </c>
      <c r="C64" s="21" t="s">
        <v>131</v>
      </c>
      <c r="D64" s="82" t="s">
        <v>581</v>
      </c>
      <c r="E64" s="55" t="s">
        <v>153</v>
      </c>
      <c r="F64" s="5" t="s">
        <v>141</v>
      </c>
      <c r="G64" s="86"/>
      <c r="H64" s="86"/>
      <c r="I64" s="86"/>
      <c r="J64" s="86"/>
      <c r="K64" s="88"/>
      <c r="L64" s="88" t="e">
        <f t="shared" si="23"/>
        <v>#DIV/0!</v>
      </c>
      <c r="M64" s="86"/>
      <c r="N64" s="86"/>
      <c r="O64" s="86"/>
      <c r="P64" s="55" t="s">
        <v>153</v>
      </c>
      <c r="Q64" s="5" t="s">
        <v>141</v>
      </c>
      <c r="R64" s="86"/>
      <c r="S64" s="86"/>
      <c r="T64" s="86"/>
      <c r="U64" s="86"/>
      <c r="V64" s="88"/>
      <c r="W64" s="88" t="e">
        <f t="shared" si="24"/>
        <v>#DIV/0!</v>
      </c>
      <c r="X64" s="86"/>
      <c r="Y64" s="86"/>
      <c r="Z64" s="86"/>
      <c r="AA64" s="55" t="s">
        <v>153</v>
      </c>
      <c r="AB64" s="5" t="s">
        <v>141</v>
      </c>
      <c r="AC64" s="86"/>
      <c r="AD64" s="86"/>
      <c r="AE64" s="86"/>
      <c r="AF64" s="86"/>
      <c r="AG64" s="88"/>
      <c r="AH64" s="88" t="e">
        <f t="shared" si="25"/>
        <v>#DIV/0!</v>
      </c>
      <c r="AI64" s="86"/>
      <c r="AJ64" s="86"/>
      <c r="AK64" s="86"/>
      <c r="AL64" s="57" t="s">
        <v>160</v>
      </c>
      <c r="AM64" s="5" t="s">
        <v>141</v>
      </c>
      <c r="AN64" s="86" t="s">
        <v>163</v>
      </c>
      <c r="AO64" s="86">
        <v>43285</v>
      </c>
      <c r="AP64" s="86" t="s">
        <v>190</v>
      </c>
      <c r="AQ64" s="86">
        <v>504</v>
      </c>
      <c r="AR64" s="95">
        <v>30.28</v>
      </c>
      <c r="AS64" s="95">
        <f t="shared" si="45"/>
        <v>0.06007936507936508</v>
      </c>
      <c r="AT64" s="97">
        <v>908.4</v>
      </c>
      <c r="AU64" s="91" t="s">
        <v>156</v>
      </c>
      <c r="AV64" s="86"/>
      <c r="AW64" s="4" t="s">
        <v>278</v>
      </c>
      <c r="AX64" s="5" t="s">
        <v>279</v>
      </c>
      <c r="AY64" s="86"/>
      <c r="AZ64" s="86"/>
      <c r="BA64" s="86"/>
      <c r="BB64" s="86"/>
      <c r="BC64" s="88"/>
      <c r="BD64" s="88" t="e">
        <f t="shared" si="27"/>
        <v>#DIV/0!</v>
      </c>
      <c r="BE64" s="86"/>
      <c r="BF64" s="86"/>
      <c r="BG64" s="86"/>
      <c r="BH64" s="63" t="s">
        <v>283</v>
      </c>
      <c r="BI64" s="5" t="s">
        <v>279</v>
      </c>
      <c r="BJ64" s="86"/>
      <c r="BK64" s="86"/>
      <c r="BL64" s="86"/>
      <c r="BM64" s="86"/>
      <c r="BN64" s="88"/>
      <c r="BO64" s="88" t="e">
        <f t="shared" si="28"/>
        <v>#DIV/0!</v>
      </c>
      <c r="BP64" s="86"/>
      <c r="BQ64" s="86"/>
      <c r="BR64" s="86"/>
      <c r="BS64" s="63" t="s">
        <v>290</v>
      </c>
      <c r="BT64" s="5" t="s">
        <v>291</v>
      </c>
      <c r="BU64" s="86" t="s">
        <v>344</v>
      </c>
      <c r="BV64" s="86">
        <v>5027206</v>
      </c>
      <c r="BW64" s="86" t="s">
        <v>190</v>
      </c>
      <c r="BX64" s="86">
        <v>504</v>
      </c>
      <c r="BY64" s="95">
        <v>25.61</v>
      </c>
      <c r="BZ64" s="95">
        <f t="shared" si="29"/>
        <v>0.05081349206349206</v>
      </c>
      <c r="CA64" s="97">
        <v>768.3</v>
      </c>
      <c r="CB64" s="91" t="s">
        <v>156</v>
      </c>
      <c r="CC64" s="92" t="s">
        <v>345</v>
      </c>
      <c r="CD64" s="63" t="s">
        <v>329</v>
      </c>
      <c r="CE64" s="5" t="s">
        <v>328</v>
      </c>
      <c r="CF64" s="86"/>
      <c r="CG64" s="86"/>
      <c r="CH64" s="86"/>
      <c r="CI64" s="86"/>
      <c r="CJ64" s="88"/>
      <c r="CK64" s="88" t="e">
        <f t="shared" si="46"/>
        <v>#DIV/0!</v>
      </c>
      <c r="CL64" s="86"/>
      <c r="CM64" s="86"/>
      <c r="CN64" s="86"/>
      <c r="CO64" s="65" t="s">
        <v>435</v>
      </c>
      <c r="CP64" s="5" t="s">
        <v>436</v>
      </c>
      <c r="CQ64" s="86"/>
      <c r="CR64" s="86"/>
      <c r="CS64" s="86"/>
      <c r="CT64" s="86"/>
      <c r="CU64" s="88"/>
      <c r="CV64" s="88" t="e">
        <f t="shared" si="31"/>
        <v>#DIV/0!</v>
      </c>
      <c r="CW64" s="86"/>
      <c r="CX64" s="86"/>
      <c r="CY64" s="86"/>
      <c r="CZ64" s="66" t="s">
        <v>441</v>
      </c>
      <c r="DA64" s="5" t="s">
        <v>442</v>
      </c>
      <c r="DB64" s="86"/>
      <c r="DC64" s="86"/>
      <c r="DD64" s="86"/>
      <c r="DE64" s="86"/>
      <c r="DF64" s="88"/>
      <c r="DG64" s="88" t="e">
        <f t="shared" si="32"/>
        <v>#DIV/0!</v>
      </c>
      <c r="DH64" s="86"/>
      <c r="DI64" s="86"/>
      <c r="DJ64" s="86"/>
      <c r="DK64" s="66" t="s">
        <v>444</v>
      </c>
      <c r="DL64" s="5" t="s">
        <v>279</v>
      </c>
      <c r="DM64" s="86" t="s">
        <v>344</v>
      </c>
      <c r="DN64" s="86">
        <v>36820</v>
      </c>
      <c r="DO64" s="86" t="s">
        <v>190</v>
      </c>
      <c r="DP64" s="86">
        <v>504</v>
      </c>
      <c r="DQ64" s="95">
        <v>24.47</v>
      </c>
      <c r="DR64" s="95">
        <f t="shared" si="33"/>
        <v>0.0485515873015873</v>
      </c>
      <c r="DS64" s="97">
        <v>734.1</v>
      </c>
      <c r="DT64" s="91" t="s">
        <v>156</v>
      </c>
      <c r="DU64" s="86"/>
      <c r="DV64" s="65" t="s">
        <v>511</v>
      </c>
      <c r="DW64" s="5" t="s">
        <v>512</v>
      </c>
      <c r="DX64" s="86"/>
      <c r="DY64" s="86"/>
      <c r="DZ64" s="86"/>
      <c r="EA64" s="86"/>
      <c r="EB64" s="88"/>
      <c r="EC64" s="88" t="e">
        <f t="shared" si="34"/>
        <v>#DIV/0!</v>
      </c>
      <c r="ED64" s="86"/>
      <c r="EE64" s="86"/>
      <c r="EF64" s="86"/>
      <c r="EG64" s="65" t="s">
        <v>519</v>
      </c>
      <c r="EH64" s="5" t="s">
        <v>141</v>
      </c>
      <c r="EI64" s="86"/>
      <c r="EJ64" s="86"/>
      <c r="EK64" s="86"/>
      <c r="EL64" s="86"/>
      <c r="EM64" s="88"/>
      <c r="EN64" s="88" t="e">
        <f t="shared" si="22"/>
        <v>#DIV/0!</v>
      </c>
      <c r="EO64" s="86"/>
      <c r="EP64" s="86"/>
      <c r="EQ64" s="86"/>
      <c r="ER64" s="65" t="s">
        <v>522</v>
      </c>
      <c r="ES64" s="5" t="s">
        <v>141</v>
      </c>
      <c r="ET64" s="86"/>
      <c r="EU64" s="86"/>
      <c r="EV64" s="86"/>
      <c r="EW64" s="86"/>
      <c r="EX64" s="88"/>
      <c r="EY64" s="88" t="e">
        <f t="shared" si="35"/>
        <v>#DIV/0!</v>
      </c>
      <c r="EZ64" s="86"/>
      <c r="FA64" s="86"/>
      <c r="FB64" s="86"/>
      <c r="FC64" s="65" t="s">
        <v>525</v>
      </c>
      <c r="FD64" s="5" t="s">
        <v>526</v>
      </c>
      <c r="FE64" s="86"/>
      <c r="FF64" s="86"/>
      <c r="FG64" s="86"/>
      <c r="FH64" s="86"/>
      <c r="FI64" s="88"/>
      <c r="FJ64" s="88" t="e">
        <f t="shared" si="36"/>
        <v>#DIV/0!</v>
      </c>
      <c r="FK64" s="86"/>
      <c r="FL64" s="86"/>
      <c r="FM64" s="86"/>
      <c r="FN64" s="65" t="s">
        <v>530</v>
      </c>
      <c r="FO64" s="5" t="s">
        <v>531</v>
      </c>
      <c r="FP64" s="86"/>
      <c r="FQ64" s="86"/>
      <c r="FR64" s="86"/>
      <c r="FS64" s="86"/>
      <c r="FT64" s="88"/>
      <c r="FU64" s="88" t="e">
        <f t="shared" si="37"/>
        <v>#DIV/0!</v>
      </c>
      <c r="FV64" s="86"/>
      <c r="FW64" s="86"/>
      <c r="FX64" s="86"/>
      <c r="FY64" s="65" t="s">
        <v>537</v>
      </c>
      <c r="FZ64" s="5" t="s">
        <v>538</v>
      </c>
      <c r="GA64" s="86"/>
      <c r="GB64" s="86"/>
      <c r="GC64" s="86"/>
      <c r="GD64" s="86"/>
      <c r="GE64" s="88"/>
      <c r="GF64" s="88" t="e">
        <f t="shared" si="38"/>
        <v>#DIV/0!</v>
      </c>
      <c r="GG64" s="86"/>
      <c r="GH64" s="86"/>
      <c r="GI64" s="86"/>
      <c r="GJ64" s="65" t="s">
        <v>539</v>
      </c>
      <c r="GK64" s="5" t="s">
        <v>279</v>
      </c>
      <c r="GL64" s="86"/>
      <c r="GM64" s="86"/>
      <c r="GN64" s="86"/>
      <c r="GO64" s="86"/>
      <c r="GP64" s="88"/>
      <c r="GQ64" s="88" t="e">
        <f t="shared" si="39"/>
        <v>#DIV/0!</v>
      </c>
      <c r="GR64" s="86"/>
      <c r="GS64" s="86"/>
      <c r="GT64" s="86"/>
      <c r="GU64" s="65" t="s">
        <v>544</v>
      </c>
      <c r="GV64" s="5" t="s">
        <v>279</v>
      </c>
      <c r="GW64" s="86"/>
      <c r="GX64" s="86"/>
      <c r="GY64" s="86"/>
      <c r="GZ64" s="86"/>
      <c r="HA64" s="88"/>
      <c r="HB64" s="88" t="e">
        <f t="shared" si="40"/>
        <v>#DIV/0!</v>
      </c>
      <c r="HC64" s="86"/>
      <c r="HD64" s="86"/>
      <c r="HE64" s="86"/>
      <c r="HF64" s="73" t="s">
        <v>546</v>
      </c>
      <c r="HG64" s="5" t="s">
        <v>279</v>
      </c>
      <c r="HH64" s="86"/>
      <c r="HI64" s="86"/>
      <c r="HJ64" s="86"/>
      <c r="HK64" s="86"/>
      <c r="HL64" s="88"/>
      <c r="HM64" s="88" t="e">
        <f t="shared" si="41"/>
        <v>#DIV/0!</v>
      </c>
      <c r="HN64" s="86"/>
      <c r="HO64" s="86"/>
      <c r="HP64" s="86"/>
      <c r="HQ64" s="73" t="s">
        <v>546</v>
      </c>
      <c r="HR64" s="5" t="s">
        <v>279</v>
      </c>
      <c r="HS64" s="86"/>
      <c r="HT64" s="86"/>
      <c r="HU64" s="86"/>
      <c r="HV64" s="86"/>
      <c r="HW64" s="88"/>
      <c r="HX64" s="88" t="e">
        <f t="shared" si="42"/>
        <v>#DIV/0!</v>
      </c>
      <c r="HY64" s="86"/>
      <c r="HZ64" s="86"/>
      <c r="IA64" s="86"/>
      <c r="IB64" s="73" t="s">
        <v>559</v>
      </c>
      <c r="IC64" s="5" t="s">
        <v>279</v>
      </c>
      <c r="ID64" s="86"/>
      <c r="IE64" s="86"/>
      <c r="IF64" s="86"/>
      <c r="IG64" s="86"/>
      <c r="IH64" s="88"/>
      <c r="II64" s="88" t="e">
        <f t="shared" si="43"/>
        <v>#DIV/0!</v>
      </c>
      <c r="IJ64" s="86"/>
      <c r="IK64" s="86"/>
      <c r="IL64" s="86"/>
      <c r="IM64" s="73" t="s">
        <v>563</v>
      </c>
      <c r="IN64" s="5" t="s">
        <v>279</v>
      </c>
      <c r="IO64" s="86"/>
      <c r="IP64" s="86"/>
      <c r="IQ64" s="86"/>
      <c r="IR64" s="86"/>
      <c r="IS64" s="88"/>
      <c r="IT64" s="88" t="e">
        <f t="shared" si="44"/>
        <v>#DIV/0!</v>
      </c>
      <c r="IU64" s="86"/>
      <c r="IV64" s="86"/>
    </row>
    <row r="65" spans="1:256" ht="27" customHeight="1" thickBot="1">
      <c r="A65" s="30">
        <v>1684</v>
      </c>
      <c r="B65" s="33">
        <v>225000</v>
      </c>
      <c r="C65" s="34" t="s">
        <v>148</v>
      </c>
      <c r="D65" s="75" t="s">
        <v>43</v>
      </c>
      <c r="E65" s="55" t="s">
        <v>153</v>
      </c>
      <c r="F65" s="5" t="s">
        <v>141</v>
      </c>
      <c r="G65" s="86"/>
      <c r="H65" s="86"/>
      <c r="I65" s="86"/>
      <c r="J65" s="86"/>
      <c r="K65" s="88"/>
      <c r="L65" s="88" t="e">
        <f t="shared" si="23"/>
        <v>#DIV/0!</v>
      </c>
      <c r="M65" s="86"/>
      <c r="N65" s="86"/>
      <c r="O65" s="86"/>
      <c r="P65" s="55" t="s">
        <v>153</v>
      </c>
      <c r="Q65" s="5" t="s">
        <v>141</v>
      </c>
      <c r="R65" s="86"/>
      <c r="S65" s="86"/>
      <c r="T65" s="86"/>
      <c r="U65" s="86"/>
      <c r="V65" s="88"/>
      <c r="W65" s="88" t="e">
        <f t="shared" si="24"/>
        <v>#DIV/0!</v>
      </c>
      <c r="X65" s="86"/>
      <c r="Y65" s="86"/>
      <c r="Z65" s="86"/>
      <c r="AA65" s="55" t="s">
        <v>153</v>
      </c>
      <c r="AB65" s="5" t="s">
        <v>141</v>
      </c>
      <c r="AC65" s="86"/>
      <c r="AD65" s="86"/>
      <c r="AE65" s="86"/>
      <c r="AF65" s="86"/>
      <c r="AG65" s="88"/>
      <c r="AH65" s="88" t="e">
        <f t="shared" si="25"/>
        <v>#DIV/0!</v>
      </c>
      <c r="AI65" s="86"/>
      <c r="AJ65" s="86"/>
      <c r="AK65" s="86"/>
      <c r="AL65" s="57" t="s">
        <v>160</v>
      </c>
      <c r="AM65" s="5" t="s">
        <v>141</v>
      </c>
      <c r="AN65" s="86"/>
      <c r="AO65" s="86"/>
      <c r="AP65" s="86"/>
      <c r="AQ65" s="86"/>
      <c r="AR65" s="88"/>
      <c r="AS65" s="88" t="e">
        <f t="shared" si="45"/>
        <v>#DIV/0!</v>
      </c>
      <c r="AT65" s="86"/>
      <c r="AU65" s="86"/>
      <c r="AV65" s="86"/>
      <c r="AW65" s="4" t="s">
        <v>278</v>
      </c>
      <c r="AX65" s="5" t="s">
        <v>279</v>
      </c>
      <c r="AY65" s="86"/>
      <c r="AZ65" s="86"/>
      <c r="BA65" s="86"/>
      <c r="BB65" s="86"/>
      <c r="BC65" s="88"/>
      <c r="BD65" s="88" t="e">
        <f t="shared" si="27"/>
        <v>#DIV/0!</v>
      </c>
      <c r="BE65" s="86"/>
      <c r="BF65" s="86"/>
      <c r="BG65" s="86"/>
      <c r="BH65" s="63" t="s">
        <v>283</v>
      </c>
      <c r="BI65" s="5" t="s">
        <v>279</v>
      </c>
      <c r="BJ65" s="86"/>
      <c r="BK65" s="86"/>
      <c r="BL65" s="86"/>
      <c r="BM65" s="86"/>
      <c r="BN65" s="88"/>
      <c r="BO65" s="88" t="e">
        <f t="shared" si="28"/>
        <v>#DIV/0!</v>
      </c>
      <c r="BP65" s="86"/>
      <c r="BQ65" s="86"/>
      <c r="BR65" s="86"/>
      <c r="BS65" s="63" t="s">
        <v>290</v>
      </c>
      <c r="BT65" s="5" t="s">
        <v>291</v>
      </c>
      <c r="BU65" s="86"/>
      <c r="BV65" s="86"/>
      <c r="BW65" s="86"/>
      <c r="BX65" s="86"/>
      <c r="BY65" s="88"/>
      <c r="BZ65" s="88" t="e">
        <f t="shared" si="29"/>
        <v>#DIV/0!</v>
      </c>
      <c r="CA65" s="86"/>
      <c r="CB65" s="86"/>
      <c r="CC65" s="86"/>
      <c r="CD65" s="63" t="s">
        <v>329</v>
      </c>
      <c r="CE65" s="5" t="s">
        <v>328</v>
      </c>
      <c r="CF65" s="86"/>
      <c r="CG65" s="86"/>
      <c r="CH65" s="86"/>
      <c r="CI65" s="86"/>
      <c r="CJ65" s="88"/>
      <c r="CK65" s="88" t="e">
        <f t="shared" si="46"/>
        <v>#DIV/0!</v>
      </c>
      <c r="CL65" s="86"/>
      <c r="CM65" s="86"/>
      <c r="CN65" s="86"/>
      <c r="CO65" s="65" t="s">
        <v>435</v>
      </c>
      <c r="CP65" s="5" t="s">
        <v>436</v>
      </c>
      <c r="CQ65" s="86"/>
      <c r="CR65" s="86"/>
      <c r="CS65" s="86"/>
      <c r="CT65" s="86"/>
      <c r="CU65" s="88"/>
      <c r="CV65" s="88" t="e">
        <f t="shared" si="31"/>
        <v>#DIV/0!</v>
      </c>
      <c r="CW65" s="86"/>
      <c r="CX65" s="86"/>
      <c r="CY65" s="86"/>
      <c r="CZ65" s="66" t="s">
        <v>441</v>
      </c>
      <c r="DA65" s="5" t="s">
        <v>442</v>
      </c>
      <c r="DB65" s="86"/>
      <c r="DC65" s="86"/>
      <c r="DD65" s="86"/>
      <c r="DE65" s="86"/>
      <c r="DF65" s="88"/>
      <c r="DG65" s="88" t="e">
        <f t="shared" si="32"/>
        <v>#DIV/0!</v>
      </c>
      <c r="DH65" s="86"/>
      <c r="DI65" s="86"/>
      <c r="DJ65" s="86"/>
      <c r="DK65" s="66" t="s">
        <v>444</v>
      </c>
      <c r="DL65" s="5" t="s">
        <v>279</v>
      </c>
      <c r="DM65" s="86"/>
      <c r="DN65" s="86"/>
      <c r="DO65" s="86"/>
      <c r="DP65" s="86"/>
      <c r="DQ65" s="88"/>
      <c r="DR65" s="88" t="e">
        <f t="shared" si="33"/>
        <v>#DIV/0!</v>
      </c>
      <c r="DS65" s="86"/>
      <c r="DT65" s="86"/>
      <c r="DU65" s="86"/>
      <c r="DV65" s="65" t="s">
        <v>511</v>
      </c>
      <c r="DW65" s="5" t="s">
        <v>512</v>
      </c>
      <c r="DX65" s="86"/>
      <c r="DY65" s="86"/>
      <c r="DZ65" s="86"/>
      <c r="EA65" s="86"/>
      <c r="EB65" s="88"/>
      <c r="EC65" s="88" t="e">
        <f t="shared" si="34"/>
        <v>#DIV/0!</v>
      </c>
      <c r="ED65" s="86"/>
      <c r="EE65" s="86"/>
      <c r="EF65" s="86"/>
      <c r="EG65" s="65" t="s">
        <v>519</v>
      </c>
      <c r="EH65" s="5" t="s">
        <v>141</v>
      </c>
      <c r="EI65" s="86"/>
      <c r="EJ65" s="86"/>
      <c r="EK65" s="86"/>
      <c r="EL65" s="86"/>
      <c r="EM65" s="88"/>
      <c r="EN65" s="88" t="e">
        <f t="shared" si="22"/>
        <v>#DIV/0!</v>
      </c>
      <c r="EO65" s="86"/>
      <c r="EP65" s="86"/>
      <c r="EQ65" s="86"/>
      <c r="ER65" s="65" t="s">
        <v>522</v>
      </c>
      <c r="ES65" s="5" t="s">
        <v>141</v>
      </c>
      <c r="ET65" s="86"/>
      <c r="EU65" s="86"/>
      <c r="EV65" s="86"/>
      <c r="EW65" s="86"/>
      <c r="EX65" s="88"/>
      <c r="EY65" s="88" t="e">
        <f t="shared" si="35"/>
        <v>#DIV/0!</v>
      </c>
      <c r="EZ65" s="86"/>
      <c r="FA65" s="86"/>
      <c r="FB65" s="86"/>
      <c r="FC65" s="65" t="s">
        <v>525</v>
      </c>
      <c r="FD65" s="5" t="s">
        <v>526</v>
      </c>
      <c r="FE65" s="86"/>
      <c r="FF65" s="86"/>
      <c r="FG65" s="86"/>
      <c r="FH65" s="86"/>
      <c r="FI65" s="88"/>
      <c r="FJ65" s="88" t="e">
        <f t="shared" si="36"/>
        <v>#DIV/0!</v>
      </c>
      <c r="FK65" s="86"/>
      <c r="FL65" s="86"/>
      <c r="FM65" s="86"/>
      <c r="FN65" s="65" t="s">
        <v>530</v>
      </c>
      <c r="FO65" s="5" t="s">
        <v>531</v>
      </c>
      <c r="FP65" s="86"/>
      <c r="FQ65" s="86"/>
      <c r="FR65" s="86"/>
      <c r="FS65" s="86"/>
      <c r="FT65" s="88"/>
      <c r="FU65" s="88" t="e">
        <f t="shared" si="37"/>
        <v>#DIV/0!</v>
      </c>
      <c r="FV65" s="86"/>
      <c r="FW65" s="86"/>
      <c r="FX65" s="86"/>
      <c r="FY65" s="65" t="s">
        <v>537</v>
      </c>
      <c r="FZ65" s="5" t="s">
        <v>538</v>
      </c>
      <c r="GA65" s="86"/>
      <c r="GB65" s="86"/>
      <c r="GC65" s="86"/>
      <c r="GD65" s="86"/>
      <c r="GE65" s="88"/>
      <c r="GF65" s="88" t="e">
        <f t="shared" si="38"/>
        <v>#DIV/0!</v>
      </c>
      <c r="GG65" s="86"/>
      <c r="GH65" s="86"/>
      <c r="GI65" s="86"/>
      <c r="GJ65" s="65" t="s">
        <v>539</v>
      </c>
      <c r="GK65" s="5" t="s">
        <v>279</v>
      </c>
      <c r="GL65" s="86"/>
      <c r="GM65" s="86"/>
      <c r="GN65" s="86"/>
      <c r="GO65" s="86"/>
      <c r="GP65" s="88"/>
      <c r="GQ65" s="88" t="e">
        <f t="shared" si="39"/>
        <v>#DIV/0!</v>
      </c>
      <c r="GR65" s="86"/>
      <c r="GS65" s="86"/>
      <c r="GT65" s="86"/>
      <c r="GU65" s="65" t="s">
        <v>544</v>
      </c>
      <c r="GV65" s="5" t="s">
        <v>279</v>
      </c>
      <c r="GW65" s="86"/>
      <c r="GX65" s="86"/>
      <c r="GY65" s="86"/>
      <c r="GZ65" s="86"/>
      <c r="HA65" s="88"/>
      <c r="HB65" s="88" t="e">
        <f t="shared" si="40"/>
        <v>#DIV/0!</v>
      </c>
      <c r="HC65" s="86"/>
      <c r="HD65" s="86"/>
      <c r="HE65" s="86"/>
      <c r="HF65" s="73" t="s">
        <v>546</v>
      </c>
      <c r="HG65" s="5" t="s">
        <v>279</v>
      </c>
      <c r="HH65" s="86"/>
      <c r="HI65" s="86"/>
      <c r="HJ65" s="86"/>
      <c r="HK65" s="86"/>
      <c r="HL65" s="88"/>
      <c r="HM65" s="88" t="e">
        <f t="shared" si="41"/>
        <v>#DIV/0!</v>
      </c>
      <c r="HN65" s="86"/>
      <c r="HO65" s="86"/>
      <c r="HP65" s="86"/>
      <c r="HQ65" s="73" t="s">
        <v>546</v>
      </c>
      <c r="HR65" s="5" t="s">
        <v>279</v>
      </c>
      <c r="HS65" s="86"/>
      <c r="HT65" s="86"/>
      <c r="HU65" s="86"/>
      <c r="HV65" s="86"/>
      <c r="HW65" s="88"/>
      <c r="HX65" s="88" t="e">
        <f t="shared" si="42"/>
        <v>#DIV/0!</v>
      </c>
      <c r="HY65" s="86"/>
      <c r="HZ65" s="86"/>
      <c r="IA65" s="86"/>
      <c r="IB65" s="73" t="s">
        <v>559</v>
      </c>
      <c r="IC65" s="5" t="s">
        <v>279</v>
      </c>
      <c r="ID65" s="86"/>
      <c r="IE65" s="86"/>
      <c r="IF65" s="86"/>
      <c r="IG65" s="86"/>
      <c r="IH65" s="88"/>
      <c r="II65" s="88" t="e">
        <f t="shared" si="43"/>
        <v>#DIV/0!</v>
      </c>
      <c r="IJ65" s="86"/>
      <c r="IK65" s="86"/>
      <c r="IL65" s="86"/>
      <c r="IM65" s="73" t="s">
        <v>563</v>
      </c>
      <c r="IN65" s="5" t="s">
        <v>279</v>
      </c>
      <c r="IO65" s="86"/>
      <c r="IP65" s="86"/>
      <c r="IQ65" s="86"/>
      <c r="IR65" s="86"/>
      <c r="IS65" s="88"/>
      <c r="IT65" s="88" t="e">
        <f t="shared" si="44"/>
        <v>#DIV/0!</v>
      </c>
      <c r="IU65" s="86"/>
      <c r="IV65" s="86"/>
    </row>
    <row r="66" spans="1:256" ht="27" customHeight="1" thickBot="1">
      <c r="A66" s="30">
        <v>1685</v>
      </c>
      <c r="B66" s="33">
        <v>144000</v>
      </c>
      <c r="C66" s="34" t="s">
        <v>148</v>
      </c>
      <c r="D66" s="75" t="s">
        <v>44</v>
      </c>
      <c r="E66" s="55" t="s">
        <v>153</v>
      </c>
      <c r="F66" s="5" t="s">
        <v>141</v>
      </c>
      <c r="G66" s="86"/>
      <c r="H66" s="86"/>
      <c r="I66" s="86"/>
      <c r="J66" s="86"/>
      <c r="K66" s="88"/>
      <c r="L66" s="88" t="e">
        <f>SUM(K66/J66)</f>
        <v>#DIV/0!</v>
      </c>
      <c r="M66" s="86"/>
      <c r="N66" s="86"/>
      <c r="O66" s="86"/>
      <c r="P66" s="55" t="s">
        <v>153</v>
      </c>
      <c r="Q66" s="5" t="s">
        <v>141</v>
      </c>
      <c r="R66" s="86"/>
      <c r="S66" s="86"/>
      <c r="T66" s="86"/>
      <c r="U66" s="86"/>
      <c r="V66" s="88"/>
      <c r="W66" s="88" t="e">
        <f>SUM(V66/U66)</f>
        <v>#DIV/0!</v>
      </c>
      <c r="X66" s="86"/>
      <c r="Y66" s="86"/>
      <c r="Z66" s="86"/>
      <c r="AA66" s="55" t="s">
        <v>153</v>
      </c>
      <c r="AB66" s="5" t="s">
        <v>141</v>
      </c>
      <c r="AC66" s="86"/>
      <c r="AD66" s="86"/>
      <c r="AE66" s="86"/>
      <c r="AF66" s="86"/>
      <c r="AG66" s="88"/>
      <c r="AH66" s="88" t="e">
        <f>SUM(AG66/AF66)</f>
        <v>#DIV/0!</v>
      </c>
      <c r="AI66" s="86"/>
      <c r="AJ66" s="86"/>
      <c r="AK66" s="86"/>
      <c r="AL66" s="57" t="s">
        <v>160</v>
      </c>
      <c r="AM66" s="5" t="s">
        <v>141</v>
      </c>
      <c r="AN66" s="86"/>
      <c r="AO66" s="86"/>
      <c r="AP66" s="86"/>
      <c r="AQ66" s="86"/>
      <c r="AR66" s="88"/>
      <c r="AS66" s="88" t="e">
        <f t="shared" si="45"/>
        <v>#DIV/0!</v>
      </c>
      <c r="AT66" s="86"/>
      <c r="AU66" s="86"/>
      <c r="AV66" s="86"/>
      <c r="AW66" s="4" t="s">
        <v>278</v>
      </c>
      <c r="AX66" s="5" t="s">
        <v>279</v>
      </c>
      <c r="AY66" s="86"/>
      <c r="AZ66" s="86"/>
      <c r="BA66" s="86"/>
      <c r="BB66" s="86"/>
      <c r="BC66" s="88"/>
      <c r="BD66" s="88" t="e">
        <f>SUM(BC66/BB66)</f>
        <v>#DIV/0!</v>
      </c>
      <c r="BE66" s="86"/>
      <c r="BF66" s="86"/>
      <c r="BG66" s="86"/>
      <c r="BH66" s="63" t="s">
        <v>283</v>
      </c>
      <c r="BI66" s="5" t="s">
        <v>279</v>
      </c>
      <c r="BJ66" s="86"/>
      <c r="BK66" s="86"/>
      <c r="BL66" s="86"/>
      <c r="BM66" s="86"/>
      <c r="BN66" s="88"/>
      <c r="BO66" s="88" t="e">
        <f>SUM(BN66/BM66)</f>
        <v>#DIV/0!</v>
      </c>
      <c r="BP66" s="86"/>
      <c r="BQ66" s="86"/>
      <c r="BR66" s="86"/>
      <c r="BS66" s="63" t="s">
        <v>290</v>
      </c>
      <c r="BT66" s="5" t="s">
        <v>291</v>
      </c>
      <c r="BU66" s="86"/>
      <c r="BV66" s="86"/>
      <c r="BW66" s="86"/>
      <c r="BX66" s="86"/>
      <c r="BY66" s="88"/>
      <c r="BZ66" s="88" t="e">
        <f>SUM(BY66/BX66)</f>
        <v>#DIV/0!</v>
      </c>
      <c r="CA66" s="86"/>
      <c r="CB66" s="86"/>
      <c r="CC66" s="86"/>
      <c r="CD66" s="63" t="s">
        <v>329</v>
      </c>
      <c r="CE66" s="5" t="s">
        <v>328</v>
      </c>
      <c r="CF66" s="86"/>
      <c r="CG66" s="86"/>
      <c r="CH66" s="86"/>
      <c r="CI66" s="86"/>
      <c r="CJ66" s="88"/>
      <c r="CK66" s="88" t="e">
        <f t="shared" si="46"/>
        <v>#DIV/0!</v>
      </c>
      <c r="CL66" s="86"/>
      <c r="CM66" s="86"/>
      <c r="CN66" s="86"/>
      <c r="CO66" s="65" t="s">
        <v>435</v>
      </c>
      <c r="CP66" s="5" t="s">
        <v>436</v>
      </c>
      <c r="CQ66" s="86"/>
      <c r="CR66" s="86"/>
      <c r="CS66" s="86"/>
      <c r="CT66" s="86"/>
      <c r="CU66" s="88"/>
      <c r="CV66" s="88" t="e">
        <f>SUM(CU66/CT66)</f>
        <v>#DIV/0!</v>
      </c>
      <c r="CW66" s="86"/>
      <c r="CX66" s="86"/>
      <c r="CY66" s="86"/>
      <c r="CZ66" s="66" t="s">
        <v>441</v>
      </c>
      <c r="DA66" s="5" t="s">
        <v>442</v>
      </c>
      <c r="DB66" s="86"/>
      <c r="DC66" s="86"/>
      <c r="DD66" s="86"/>
      <c r="DE66" s="86"/>
      <c r="DF66" s="88"/>
      <c r="DG66" s="88" t="e">
        <f>SUM(DF66/DE66)</f>
        <v>#DIV/0!</v>
      </c>
      <c r="DH66" s="86"/>
      <c r="DI66" s="86"/>
      <c r="DJ66" s="86"/>
      <c r="DK66" s="66" t="s">
        <v>444</v>
      </c>
      <c r="DL66" s="5" t="s">
        <v>279</v>
      </c>
      <c r="DM66" s="86"/>
      <c r="DN66" s="86"/>
      <c r="DO66" s="86"/>
      <c r="DP66" s="86"/>
      <c r="DQ66" s="88"/>
      <c r="DR66" s="88" t="e">
        <f>SUM(DQ66/DP66)</f>
        <v>#DIV/0!</v>
      </c>
      <c r="DS66" s="86"/>
      <c r="DT66" s="86"/>
      <c r="DU66" s="86"/>
      <c r="DV66" s="65" t="s">
        <v>511</v>
      </c>
      <c r="DW66" s="5" t="s">
        <v>512</v>
      </c>
      <c r="DX66" s="86"/>
      <c r="DY66" s="86"/>
      <c r="DZ66" s="86"/>
      <c r="EA66" s="86"/>
      <c r="EB66" s="88"/>
      <c r="EC66" s="88" t="e">
        <f>SUM(EB66/EA66)</f>
        <v>#DIV/0!</v>
      </c>
      <c r="ED66" s="86"/>
      <c r="EE66" s="86"/>
      <c r="EF66" s="86"/>
      <c r="EG66" s="65" t="s">
        <v>519</v>
      </c>
      <c r="EH66" s="5" t="s">
        <v>141</v>
      </c>
      <c r="EI66" s="86"/>
      <c r="EJ66" s="86"/>
      <c r="EK66" s="86"/>
      <c r="EL66" s="86"/>
      <c r="EM66" s="88"/>
      <c r="EN66" s="88" t="e">
        <f t="shared" si="22"/>
        <v>#DIV/0!</v>
      </c>
      <c r="EO66" s="86"/>
      <c r="EP66" s="86"/>
      <c r="EQ66" s="86"/>
      <c r="ER66" s="65" t="s">
        <v>522</v>
      </c>
      <c r="ES66" s="5" t="s">
        <v>141</v>
      </c>
      <c r="ET66" s="86"/>
      <c r="EU66" s="86"/>
      <c r="EV66" s="86"/>
      <c r="EW66" s="86"/>
      <c r="EX66" s="88"/>
      <c r="EY66" s="88" t="e">
        <f>SUM(EX66/EW66)</f>
        <v>#DIV/0!</v>
      </c>
      <c r="EZ66" s="86"/>
      <c r="FA66" s="86"/>
      <c r="FB66" s="86"/>
      <c r="FC66" s="65" t="s">
        <v>525</v>
      </c>
      <c r="FD66" s="5" t="s">
        <v>526</v>
      </c>
      <c r="FE66" s="86"/>
      <c r="FF66" s="86"/>
      <c r="FG66" s="86"/>
      <c r="FH66" s="86"/>
      <c r="FI66" s="88"/>
      <c r="FJ66" s="88" t="e">
        <f>SUM(FI66/FH66)</f>
        <v>#DIV/0!</v>
      </c>
      <c r="FK66" s="86"/>
      <c r="FL66" s="86"/>
      <c r="FM66" s="86"/>
      <c r="FN66" s="65" t="s">
        <v>530</v>
      </c>
      <c r="FO66" s="5" t="s">
        <v>531</v>
      </c>
      <c r="FP66" s="86"/>
      <c r="FQ66" s="86"/>
      <c r="FR66" s="86"/>
      <c r="FS66" s="86"/>
      <c r="FT66" s="88"/>
      <c r="FU66" s="88" t="e">
        <f>SUM(FT66/FS66)</f>
        <v>#DIV/0!</v>
      </c>
      <c r="FV66" s="86"/>
      <c r="FW66" s="86"/>
      <c r="FX66" s="86"/>
      <c r="FY66" s="65" t="s">
        <v>537</v>
      </c>
      <c r="FZ66" s="5" t="s">
        <v>538</v>
      </c>
      <c r="GA66" s="86"/>
      <c r="GB66" s="86"/>
      <c r="GC66" s="86"/>
      <c r="GD66" s="86"/>
      <c r="GE66" s="88"/>
      <c r="GF66" s="88" t="e">
        <f>SUM(GE66/GD66)</f>
        <v>#DIV/0!</v>
      </c>
      <c r="GG66" s="86"/>
      <c r="GH66" s="86"/>
      <c r="GI66" s="86"/>
      <c r="GJ66" s="65" t="s">
        <v>539</v>
      </c>
      <c r="GK66" s="5" t="s">
        <v>279</v>
      </c>
      <c r="GL66" s="86"/>
      <c r="GM66" s="86"/>
      <c r="GN66" s="86"/>
      <c r="GO66" s="86"/>
      <c r="GP66" s="88"/>
      <c r="GQ66" s="88" t="e">
        <f>SUM(GP66/GO66)</f>
        <v>#DIV/0!</v>
      </c>
      <c r="GR66" s="86"/>
      <c r="GS66" s="86"/>
      <c r="GT66" s="86"/>
      <c r="GU66" s="65" t="s">
        <v>544</v>
      </c>
      <c r="GV66" s="5" t="s">
        <v>279</v>
      </c>
      <c r="GW66" s="86"/>
      <c r="GX66" s="86"/>
      <c r="GY66" s="86"/>
      <c r="GZ66" s="86"/>
      <c r="HA66" s="88"/>
      <c r="HB66" s="88" t="e">
        <f>SUM(HA66/GZ66)</f>
        <v>#DIV/0!</v>
      </c>
      <c r="HC66" s="86"/>
      <c r="HD66" s="86"/>
      <c r="HE66" s="86"/>
      <c r="HF66" s="73" t="s">
        <v>546</v>
      </c>
      <c r="HG66" s="5" t="s">
        <v>279</v>
      </c>
      <c r="HH66" s="86"/>
      <c r="HI66" s="86"/>
      <c r="HJ66" s="86"/>
      <c r="HK66" s="86"/>
      <c r="HL66" s="88"/>
      <c r="HM66" s="88" t="e">
        <f>SUM(HL66/HK66)</f>
        <v>#DIV/0!</v>
      </c>
      <c r="HN66" s="86"/>
      <c r="HO66" s="86"/>
      <c r="HP66" s="86"/>
      <c r="HQ66" s="73" t="s">
        <v>546</v>
      </c>
      <c r="HR66" s="5" t="s">
        <v>279</v>
      </c>
      <c r="HS66" s="86"/>
      <c r="HT66" s="86"/>
      <c r="HU66" s="86"/>
      <c r="HV66" s="86"/>
      <c r="HW66" s="88"/>
      <c r="HX66" s="88" t="e">
        <f>SUM(HW66/HV66)</f>
        <v>#DIV/0!</v>
      </c>
      <c r="HY66" s="86"/>
      <c r="HZ66" s="86"/>
      <c r="IA66" s="86"/>
      <c r="IB66" s="73" t="s">
        <v>559</v>
      </c>
      <c r="IC66" s="5" t="s">
        <v>279</v>
      </c>
      <c r="ID66" s="86"/>
      <c r="IE66" s="86"/>
      <c r="IF66" s="86"/>
      <c r="IG66" s="86"/>
      <c r="IH66" s="88"/>
      <c r="II66" s="88" t="e">
        <f>SUM(IH66/IG66)</f>
        <v>#DIV/0!</v>
      </c>
      <c r="IJ66" s="86"/>
      <c r="IK66" s="86"/>
      <c r="IL66" s="86"/>
      <c r="IM66" s="73" t="s">
        <v>563</v>
      </c>
      <c r="IN66" s="5" t="s">
        <v>279</v>
      </c>
      <c r="IO66" s="86"/>
      <c r="IP66" s="86"/>
      <c r="IQ66" s="86"/>
      <c r="IR66" s="86"/>
      <c r="IS66" s="88"/>
      <c r="IT66" s="88" t="e">
        <f>SUM(IS66/IR66)</f>
        <v>#DIV/0!</v>
      </c>
      <c r="IU66" s="86"/>
      <c r="IV66" s="86"/>
    </row>
    <row r="67" spans="1:256" ht="27" customHeight="1" thickBot="1">
      <c r="A67" s="41">
        <v>1686</v>
      </c>
      <c r="B67" s="35">
        <v>144000</v>
      </c>
      <c r="C67" s="36" t="s">
        <v>148</v>
      </c>
      <c r="D67" s="75" t="s">
        <v>45</v>
      </c>
      <c r="E67" s="55" t="s">
        <v>153</v>
      </c>
      <c r="F67" s="5" t="s">
        <v>141</v>
      </c>
      <c r="G67" s="86"/>
      <c r="H67" s="86"/>
      <c r="I67" s="86"/>
      <c r="J67" s="86"/>
      <c r="K67" s="88"/>
      <c r="L67" s="88" t="e">
        <f>SUM(K67/J67)</f>
        <v>#DIV/0!</v>
      </c>
      <c r="M67" s="86"/>
      <c r="N67" s="86"/>
      <c r="O67" s="86"/>
      <c r="P67" s="55" t="s">
        <v>153</v>
      </c>
      <c r="Q67" s="5" t="s">
        <v>141</v>
      </c>
      <c r="R67" s="86"/>
      <c r="S67" s="86"/>
      <c r="T67" s="86"/>
      <c r="U67" s="86"/>
      <c r="V67" s="88"/>
      <c r="W67" s="88" t="e">
        <f>SUM(V67/U67)</f>
        <v>#DIV/0!</v>
      </c>
      <c r="X67" s="86"/>
      <c r="Y67" s="86"/>
      <c r="Z67" s="86"/>
      <c r="AA67" s="55" t="s">
        <v>153</v>
      </c>
      <c r="AB67" s="5" t="s">
        <v>141</v>
      </c>
      <c r="AC67" s="86"/>
      <c r="AD67" s="86"/>
      <c r="AE67" s="86"/>
      <c r="AF67" s="86"/>
      <c r="AG67" s="88"/>
      <c r="AH67" s="88" t="e">
        <f>SUM(AG67/AF67)</f>
        <v>#DIV/0!</v>
      </c>
      <c r="AI67" s="86"/>
      <c r="AJ67" s="86"/>
      <c r="AK67" s="86"/>
      <c r="AL67" s="57" t="s">
        <v>160</v>
      </c>
      <c r="AM67" s="5" t="s">
        <v>141</v>
      </c>
      <c r="AN67" s="86"/>
      <c r="AO67" s="86"/>
      <c r="AP67" s="86"/>
      <c r="AQ67" s="86"/>
      <c r="AR67" s="88"/>
      <c r="AS67" s="88" t="e">
        <f t="shared" si="45"/>
        <v>#DIV/0!</v>
      </c>
      <c r="AT67" s="86"/>
      <c r="AU67" s="86"/>
      <c r="AV67" s="86"/>
      <c r="AW67" s="4" t="s">
        <v>278</v>
      </c>
      <c r="AX67" s="5" t="s">
        <v>279</v>
      </c>
      <c r="AY67" s="86"/>
      <c r="AZ67" s="86"/>
      <c r="BA67" s="86"/>
      <c r="BB67" s="86"/>
      <c r="BC67" s="88"/>
      <c r="BD67" s="88" t="e">
        <f>SUM(BC67/BB67)</f>
        <v>#DIV/0!</v>
      </c>
      <c r="BE67" s="86"/>
      <c r="BF67" s="86"/>
      <c r="BG67" s="86"/>
      <c r="BH67" s="63" t="s">
        <v>283</v>
      </c>
      <c r="BI67" s="5" t="s">
        <v>279</v>
      </c>
      <c r="BJ67" s="86"/>
      <c r="BK67" s="86"/>
      <c r="BL67" s="86"/>
      <c r="BM67" s="86"/>
      <c r="BN67" s="88"/>
      <c r="BO67" s="88" t="e">
        <f>SUM(BN67/BM67)</f>
        <v>#DIV/0!</v>
      </c>
      <c r="BP67" s="86"/>
      <c r="BQ67" s="86"/>
      <c r="BR67" s="86"/>
      <c r="BS67" s="63" t="s">
        <v>290</v>
      </c>
      <c r="BT67" s="5" t="s">
        <v>291</v>
      </c>
      <c r="BU67" s="86"/>
      <c r="BV67" s="86"/>
      <c r="BW67" s="86"/>
      <c r="BX67" s="86"/>
      <c r="BY67" s="88"/>
      <c r="BZ67" s="88" t="e">
        <f>SUM(BY67/BX67)</f>
        <v>#DIV/0!</v>
      </c>
      <c r="CA67" s="86"/>
      <c r="CB67" s="86"/>
      <c r="CC67" s="86"/>
      <c r="CD67" s="63" t="s">
        <v>329</v>
      </c>
      <c r="CE67" s="5" t="s">
        <v>328</v>
      </c>
      <c r="CF67" s="86"/>
      <c r="CG67" s="86"/>
      <c r="CH67" s="86"/>
      <c r="CI67" s="86"/>
      <c r="CJ67" s="88"/>
      <c r="CK67" s="88" t="e">
        <f t="shared" si="46"/>
        <v>#DIV/0!</v>
      </c>
      <c r="CL67" s="86"/>
      <c r="CM67" s="86"/>
      <c r="CN67" s="86"/>
      <c r="CO67" s="65" t="s">
        <v>435</v>
      </c>
      <c r="CP67" s="5" t="s">
        <v>436</v>
      </c>
      <c r="CQ67" s="86"/>
      <c r="CR67" s="86"/>
      <c r="CS67" s="86"/>
      <c r="CT67" s="86"/>
      <c r="CU67" s="88"/>
      <c r="CV67" s="88" t="e">
        <f>SUM(CU67/CT67)</f>
        <v>#DIV/0!</v>
      </c>
      <c r="CW67" s="86"/>
      <c r="CX67" s="86"/>
      <c r="CY67" s="86"/>
      <c r="CZ67" s="66" t="s">
        <v>441</v>
      </c>
      <c r="DA67" s="5" t="s">
        <v>442</v>
      </c>
      <c r="DB67" s="86"/>
      <c r="DC67" s="86"/>
      <c r="DD67" s="86"/>
      <c r="DE67" s="86"/>
      <c r="DF67" s="88"/>
      <c r="DG67" s="88" t="e">
        <f>SUM(DF67/DE67)</f>
        <v>#DIV/0!</v>
      </c>
      <c r="DH67" s="86"/>
      <c r="DI67" s="86"/>
      <c r="DJ67" s="86"/>
      <c r="DK67" s="66" t="s">
        <v>444</v>
      </c>
      <c r="DL67" s="5" t="s">
        <v>279</v>
      </c>
      <c r="DM67" s="86"/>
      <c r="DN67" s="86"/>
      <c r="DO67" s="86"/>
      <c r="DP67" s="86"/>
      <c r="DQ67" s="88"/>
      <c r="DR67" s="88" t="e">
        <f>SUM(DQ67/DP67)</f>
        <v>#DIV/0!</v>
      </c>
      <c r="DS67" s="86"/>
      <c r="DT67" s="86"/>
      <c r="DU67" s="86"/>
      <c r="DV67" s="65" t="s">
        <v>511</v>
      </c>
      <c r="DW67" s="5" t="s">
        <v>512</v>
      </c>
      <c r="DX67" s="86"/>
      <c r="DY67" s="86"/>
      <c r="DZ67" s="86"/>
      <c r="EA67" s="86"/>
      <c r="EB67" s="88"/>
      <c r="EC67" s="88" t="e">
        <f>SUM(EB67/EA67)</f>
        <v>#DIV/0!</v>
      </c>
      <c r="ED67" s="86"/>
      <c r="EE67" s="86"/>
      <c r="EF67" s="86"/>
      <c r="EG67" s="65" t="s">
        <v>519</v>
      </c>
      <c r="EH67" s="5" t="s">
        <v>141</v>
      </c>
      <c r="EI67" s="86"/>
      <c r="EJ67" s="86"/>
      <c r="EK67" s="86"/>
      <c r="EL67" s="86"/>
      <c r="EM67" s="88"/>
      <c r="EN67" s="88" t="e">
        <f t="shared" si="22"/>
        <v>#DIV/0!</v>
      </c>
      <c r="EO67" s="86"/>
      <c r="EP67" s="86"/>
      <c r="EQ67" s="86"/>
      <c r="ER67" s="65" t="s">
        <v>522</v>
      </c>
      <c r="ES67" s="5" t="s">
        <v>141</v>
      </c>
      <c r="ET67" s="86"/>
      <c r="EU67" s="86"/>
      <c r="EV67" s="86"/>
      <c r="EW67" s="86"/>
      <c r="EX67" s="88"/>
      <c r="EY67" s="88" t="e">
        <f>SUM(EX67/EW67)</f>
        <v>#DIV/0!</v>
      </c>
      <c r="EZ67" s="86"/>
      <c r="FA67" s="86"/>
      <c r="FB67" s="86"/>
      <c r="FC67" s="65" t="s">
        <v>525</v>
      </c>
      <c r="FD67" s="5" t="s">
        <v>526</v>
      </c>
      <c r="FE67" s="86"/>
      <c r="FF67" s="86"/>
      <c r="FG67" s="86"/>
      <c r="FH67" s="86"/>
      <c r="FI67" s="88"/>
      <c r="FJ67" s="88" t="e">
        <f>SUM(FI67/FH67)</f>
        <v>#DIV/0!</v>
      </c>
      <c r="FK67" s="86"/>
      <c r="FL67" s="86"/>
      <c r="FM67" s="86"/>
      <c r="FN67" s="65" t="s">
        <v>530</v>
      </c>
      <c r="FO67" s="5" t="s">
        <v>531</v>
      </c>
      <c r="FP67" s="86"/>
      <c r="FQ67" s="86"/>
      <c r="FR67" s="86"/>
      <c r="FS67" s="86"/>
      <c r="FT67" s="88"/>
      <c r="FU67" s="88" t="e">
        <f>SUM(FT67/FS67)</f>
        <v>#DIV/0!</v>
      </c>
      <c r="FV67" s="86"/>
      <c r="FW67" s="86"/>
      <c r="FX67" s="86"/>
      <c r="FY67" s="65" t="s">
        <v>537</v>
      </c>
      <c r="FZ67" s="5" t="s">
        <v>538</v>
      </c>
      <c r="GA67" s="86"/>
      <c r="GB67" s="86"/>
      <c r="GC67" s="86"/>
      <c r="GD67" s="86"/>
      <c r="GE67" s="88"/>
      <c r="GF67" s="88" t="e">
        <f>SUM(GE67/GD67)</f>
        <v>#DIV/0!</v>
      </c>
      <c r="GG67" s="86"/>
      <c r="GH67" s="86"/>
      <c r="GI67" s="86"/>
      <c r="GJ67" s="65" t="s">
        <v>539</v>
      </c>
      <c r="GK67" s="5" t="s">
        <v>279</v>
      </c>
      <c r="GL67" s="86"/>
      <c r="GM67" s="86"/>
      <c r="GN67" s="86"/>
      <c r="GO67" s="86"/>
      <c r="GP67" s="88"/>
      <c r="GQ67" s="88" t="e">
        <f>SUM(GP67/GO67)</f>
        <v>#DIV/0!</v>
      </c>
      <c r="GR67" s="86"/>
      <c r="GS67" s="86"/>
      <c r="GT67" s="86"/>
      <c r="GU67" s="65" t="s">
        <v>544</v>
      </c>
      <c r="GV67" s="5" t="s">
        <v>279</v>
      </c>
      <c r="GW67" s="86"/>
      <c r="GX67" s="86"/>
      <c r="GY67" s="86"/>
      <c r="GZ67" s="86"/>
      <c r="HA67" s="88"/>
      <c r="HB67" s="88" t="e">
        <f>SUM(HA67/GZ67)</f>
        <v>#DIV/0!</v>
      </c>
      <c r="HC67" s="86"/>
      <c r="HD67" s="86"/>
      <c r="HE67" s="86"/>
      <c r="HF67" s="73" t="s">
        <v>546</v>
      </c>
      <c r="HG67" s="5" t="s">
        <v>279</v>
      </c>
      <c r="HH67" s="86"/>
      <c r="HI67" s="86"/>
      <c r="HJ67" s="86"/>
      <c r="HK67" s="86"/>
      <c r="HL67" s="88"/>
      <c r="HM67" s="88" t="e">
        <f>SUM(HL67/HK67)</f>
        <v>#DIV/0!</v>
      </c>
      <c r="HN67" s="86"/>
      <c r="HO67" s="86"/>
      <c r="HP67" s="86"/>
      <c r="HQ67" s="73" t="s">
        <v>546</v>
      </c>
      <c r="HR67" s="5" t="s">
        <v>279</v>
      </c>
      <c r="HS67" s="86"/>
      <c r="HT67" s="86"/>
      <c r="HU67" s="86"/>
      <c r="HV67" s="86"/>
      <c r="HW67" s="88"/>
      <c r="HX67" s="88" t="e">
        <f>SUM(HW67/HV67)</f>
        <v>#DIV/0!</v>
      </c>
      <c r="HY67" s="86"/>
      <c r="HZ67" s="86"/>
      <c r="IA67" s="86"/>
      <c r="IB67" s="73" t="s">
        <v>559</v>
      </c>
      <c r="IC67" s="5" t="s">
        <v>279</v>
      </c>
      <c r="ID67" s="86"/>
      <c r="IE67" s="86"/>
      <c r="IF67" s="86"/>
      <c r="IG67" s="86"/>
      <c r="IH67" s="88"/>
      <c r="II67" s="88" t="e">
        <f>SUM(IH67/IG67)</f>
        <v>#DIV/0!</v>
      </c>
      <c r="IJ67" s="86"/>
      <c r="IK67" s="86"/>
      <c r="IL67" s="86"/>
      <c r="IM67" s="73" t="s">
        <v>563</v>
      </c>
      <c r="IN67" s="5" t="s">
        <v>279</v>
      </c>
      <c r="IO67" s="86"/>
      <c r="IP67" s="86"/>
      <c r="IQ67" s="86"/>
      <c r="IR67" s="86"/>
      <c r="IS67" s="88"/>
      <c r="IT67" s="88" t="e">
        <f>SUM(IS67/IR67)</f>
        <v>#DIV/0!</v>
      </c>
      <c r="IU67" s="86"/>
      <c r="IV67" s="86"/>
    </row>
    <row r="68" spans="1:256" ht="116.25" customHeight="1" thickBot="1">
      <c r="A68" s="30">
        <v>1687</v>
      </c>
      <c r="B68" s="28">
        <v>165750</v>
      </c>
      <c r="C68" s="29" t="s">
        <v>148</v>
      </c>
      <c r="D68" s="71" t="s">
        <v>46</v>
      </c>
      <c r="E68" s="55" t="s">
        <v>153</v>
      </c>
      <c r="F68" s="5" t="s">
        <v>141</v>
      </c>
      <c r="G68" s="10"/>
      <c r="H68" s="10"/>
      <c r="I68" s="10"/>
      <c r="J68" s="10"/>
      <c r="K68" s="12"/>
      <c r="L68" s="12" t="e">
        <f>SUM(K68/J68)</f>
        <v>#DIV/0!</v>
      </c>
      <c r="M68" s="10"/>
      <c r="N68" s="10"/>
      <c r="O68" s="10"/>
      <c r="P68" s="55" t="s">
        <v>153</v>
      </c>
      <c r="Q68" s="5" t="s">
        <v>141</v>
      </c>
      <c r="R68" s="10"/>
      <c r="S68" s="10"/>
      <c r="T68" s="10"/>
      <c r="U68" s="10"/>
      <c r="V68" s="12"/>
      <c r="W68" s="12" t="e">
        <f>SUM(V68/U68)</f>
        <v>#DIV/0!</v>
      </c>
      <c r="X68" s="10"/>
      <c r="Y68" s="10"/>
      <c r="Z68" s="10"/>
      <c r="AA68" s="55" t="s">
        <v>153</v>
      </c>
      <c r="AB68" s="5" t="s">
        <v>141</v>
      </c>
      <c r="AC68" s="10"/>
      <c r="AD68" s="10"/>
      <c r="AE68" s="10"/>
      <c r="AF68" s="10"/>
      <c r="AG68" s="12"/>
      <c r="AH68" s="12" t="e">
        <f>SUM(AG68/AF68)</f>
        <v>#DIV/0!</v>
      </c>
      <c r="AI68" s="10"/>
      <c r="AJ68" s="10"/>
      <c r="AK68" s="10"/>
      <c r="AL68" s="57" t="s">
        <v>160</v>
      </c>
      <c r="AM68" s="5" t="s">
        <v>141</v>
      </c>
      <c r="AN68" s="10"/>
      <c r="AO68" s="10"/>
      <c r="AP68" s="10"/>
      <c r="AQ68" s="10"/>
      <c r="AR68" s="12"/>
      <c r="AS68" s="12" t="e">
        <f t="shared" si="45"/>
        <v>#DIV/0!</v>
      </c>
      <c r="AT68" s="10"/>
      <c r="AU68" s="10"/>
      <c r="AV68" s="10"/>
      <c r="AW68" s="4" t="s">
        <v>278</v>
      </c>
      <c r="AX68" s="5" t="s">
        <v>279</v>
      </c>
      <c r="AY68" s="10"/>
      <c r="AZ68" s="10"/>
      <c r="BA68" s="10"/>
      <c r="BB68" s="10"/>
      <c r="BC68" s="12"/>
      <c r="BD68" s="12" t="e">
        <f>SUM(BC68/BB68)</f>
        <v>#DIV/0!</v>
      </c>
      <c r="BE68" s="10"/>
      <c r="BF68" s="10"/>
      <c r="BG68" s="10"/>
      <c r="BH68" s="63" t="s">
        <v>283</v>
      </c>
      <c r="BI68" s="5" t="s">
        <v>279</v>
      </c>
      <c r="BJ68" s="10"/>
      <c r="BK68" s="10"/>
      <c r="BL68" s="10"/>
      <c r="BM68" s="10"/>
      <c r="BN68" s="12"/>
      <c r="BO68" s="12" t="e">
        <f>SUM(BN68/BM68)</f>
        <v>#DIV/0!</v>
      </c>
      <c r="BP68" s="10"/>
      <c r="BQ68" s="10"/>
      <c r="BR68" s="10"/>
      <c r="BS68" s="63" t="s">
        <v>290</v>
      </c>
      <c r="BT68" s="5" t="s">
        <v>291</v>
      </c>
      <c r="BU68" s="10"/>
      <c r="BV68" s="10"/>
      <c r="BW68" s="10"/>
      <c r="BX68" s="10"/>
      <c r="BY68" s="12"/>
      <c r="BZ68" s="12" t="e">
        <f>SUM(BY68/BX68)</f>
        <v>#DIV/0!</v>
      </c>
      <c r="CA68" s="10"/>
      <c r="CB68" s="10"/>
      <c r="CC68" s="10"/>
      <c r="CD68" s="63" t="s">
        <v>329</v>
      </c>
      <c r="CE68" s="5" t="s">
        <v>328</v>
      </c>
      <c r="CF68" s="10"/>
      <c r="CG68" s="10"/>
      <c r="CH68" s="10"/>
      <c r="CI68" s="10"/>
      <c r="CJ68" s="12"/>
      <c r="CK68" s="12" t="e">
        <f t="shared" si="46"/>
        <v>#DIV/0!</v>
      </c>
      <c r="CL68" s="10"/>
      <c r="CM68" s="10"/>
      <c r="CN68" s="10"/>
      <c r="CO68" s="65" t="s">
        <v>435</v>
      </c>
      <c r="CP68" s="5" t="s">
        <v>436</v>
      </c>
      <c r="CQ68" s="10" t="s">
        <v>438</v>
      </c>
      <c r="CR68" s="10">
        <v>99970</v>
      </c>
      <c r="CS68" s="10" t="s">
        <v>439</v>
      </c>
      <c r="CT68" s="10">
        <v>1</v>
      </c>
      <c r="CU68" s="58">
        <v>67.89</v>
      </c>
      <c r="CV68" s="58">
        <f>SUM(CU68/CT68)</f>
        <v>67.89</v>
      </c>
      <c r="CW68" s="60">
        <v>39614.25</v>
      </c>
      <c r="CX68" s="10"/>
      <c r="CY68" s="56" t="s">
        <v>437</v>
      </c>
      <c r="CZ68" s="66" t="s">
        <v>441</v>
      </c>
      <c r="DA68" s="5" t="s">
        <v>442</v>
      </c>
      <c r="DB68" s="10"/>
      <c r="DC68" s="10"/>
      <c r="DD68" s="10"/>
      <c r="DE68" s="10"/>
      <c r="DF68" s="12"/>
      <c r="DG68" s="12" t="e">
        <f>SUM(DF68/DE68)</f>
        <v>#DIV/0!</v>
      </c>
      <c r="DH68" s="10"/>
      <c r="DI68" s="10"/>
      <c r="DJ68" s="10"/>
      <c r="DK68" s="66" t="s">
        <v>444</v>
      </c>
      <c r="DL68" s="5" t="s">
        <v>279</v>
      </c>
      <c r="DM68" s="10"/>
      <c r="DN68" s="10"/>
      <c r="DO68" s="10"/>
      <c r="DP68" s="10"/>
      <c r="DQ68" s="12"/>
      <c r="DR68" s="12" t="e">
        <f>SUM(DQ68/DP68)</f>
        <v>#DIV/0!</v>
      </c>
      <c r="DS68" s="10"/>
      <c r="DT68" s="10"/>
      <c r="DU68" s="10"/>
      <c r="DV68" s="65" t="s">
        <v>511</v>
      </c>
      <c r="DW68" s="5" t="s">
        <v>512</v>
      </c>
      <c r="DX68" s="10"/>
      <c r="DY68" s="10"/>
      <c r="DZ68" s="10"/>
      <c r="EA68" s="10"/>
      <c r="EB68" s="12"/>
      <c r="EC68" s="12" t="e">
        <f>SUM(EB68/EA68)</f>
        <v>#DIV/0!</v>
      </c>
      <c r="ED68" s="10"/>
      <c r="EE68" s="10"/>
      <c r="EF68" s="10"/>
      <c r="EG68" s="65" t="s">
        <v>519</v>
      </c>
      <c r="EH68" s="5" t="s">
        <v>141</v>
      </c>
      <c r="EI68" s="10"/>
      <c r="EJ68" s="10"/>
      <c r="EK68" s="10"/>
      <c r="EL68" s="10"/>
      <c r="EM68" s="12"/>
      <c r="EN68" s="88" t="e">
        <f>SUM(EM68/EL68)</f>
        <v>#DIV/0!</v>
      </c>
      <c r="EO68" s="10"/>
      <c r="EP68" s="10"/>
      <c r="EQ68" s="10"/>
      <c r="ER68" s="65" t="s">
        <v>522</v>
      </c>
      <c r="ES68" s="5" t="s">
        <v>141</v>
      </c>
      <c r="ET68" s="10"/>
      <c r="EU68" s="10"/>
      <c r="EV68" s="10"/>
      <c r="EW68" s="10"/>
      <c r="EX68" s="12"/>
      <c r="EY68" s="12" t="e">
        <f>SUM(EX68/EW68)</f>
        <v>#DIV/0!</v>
      </c>
      <c r="EZ68" s="10"/>
      <c r="FA68" s="10"/>
      <c r="FB68" s="10"/>
      <c r="FC68" s="65" t="s">
        <v>525</v>
      </c>
      <c r="FD68" s="5" t="s">
        <v>526</v>
      </c>
      <c r="FE68" s="10"/>
      <c r="FF68" s="10"/>
      <c r="FG68" s="10"/>
      <c r="FH68" s="10"/>
      <c r="FI68" s="12"/>
      <c r="FJ68" s="12" t="e">
        <f>SUM(FI68/FH68)</f>
        <v>#DIV/0!</v>
      </c>
      <c r="FK68" s="10"/>
      <c r="FL68" s="10"/>
      <c r="FM68" s="10"/>
      <c r="FN68" s="65" t="s">
        <v>530</v>
      </c>
      <c r="FO68" s="5" t="s">
        <v>531</v>
      </c>
      <c r="FP68" s="10"/>
      <c r="FQ68" s="10"/>
      <c r="FR68" s="10"/>
      <c r="FS68" s="10"/>
      <c r="FT68" s="12"/>
      <c r="FU68" s="12" t="e">
        <f>SUM(FT68/FS68)</f>
        <v>#DIV/0!</v>
      </c>
      <c r="FV68" s="10"/>
      <c r="FW68" s="10"/>
      <c r="FX68" s="10"/>
      <c r="FY68" s="65" t="s">
        <v>537</v>
      </c>
      <c r="FZ68" s="5" t="s">
        <v>538</v>
      </c>
      <c r="GA68" s="10"/>
      <c r="GB68" s="10"/>
      <c r="GC68" s="10"/>
      <c r="GD68" s="10"/>
      <c r="GE68" s="12"/>
      <c r="GF68" s="12" t="e">
        <f>SUM(GE68/GD68)</f>
        <v>#DIV/0!</v>
      </c>
      <c r="GG68" s="10"/>
      <c r="GH68" s="10"/>
      <c r="GI68" s="10"/>
      <c r="GJ68" s="65" t="s">
        <v>539</v>
      </c>
      <c r="GK68" s="5" t="s">
        <v>279</v>
      </c>
      <c r="GL68" s="10"/>
      <c r="GM68" s="10"/>
      <c r="GN68" s="10"/>
      <c r="GO68" s="10"/>
      <c r="GP68" s="12"/>
      <c r="GQ68" s="12" t="e">
        <f>SUM(GP68/GO68)</f>
        <v>#DIV/0!</v>
      </c>
      <c r="GR68" s="10"/>
      <c r="GS68" s="10"/>
      <c r="GT68" s="10"/>
      <c r="GU68" s="65" t="s">
        <v>544</v>
      </c>
      <c r="GV68" s="5" t="s">
        <v>279</v>
      </c>
      <c r="GW68" s="10"/>
      <c r="GX68" s="10"/>
      <c r="GY68" s="10"/>
      <c r="GZ68" s="10"/>
      <c r="HA68" s="12"/>
      <c r="HB68" s="12" t="e">
        <f>SUM(HA68/GZ68)</f>
        <v>#DIV/0!</v>
      </c>
      <c r="HC68" s="10"/>
      <c r="HD68" s="10"/>
      <c r="HE68" s="10"/>
      <c r="HF68" s="73" t="s">
        <v>546</v>
      </c>
      <c r="HG68" s="5" t="s">
        <v>279</v>
      </c>
      <c r="HH68" s="10"/>
      <c r="HI68" s="10"/>
      <c r="HJ68" s="10"/>
      <c r="HK68" s="10"/>
      <c r="HL68" s="12"/>
      <c r="HM68" s="12" t="e">
        <f>SUM(HL68/HK68)</f>
        <v>#DIV/0!</v>
      </c>
      <c r="HN68" s="10"/>
      <c r="HO68" s="10"/>
      <c r="HP68" s="10"/>
      <c r="HQ68" s="73" t="s">
        <v>546</v>
      </c>
      <c r="HR68" s="5" t="s">
        <v>279</v>
      </c>
      <c r="HS68" s="10"/>
      <c r="HT68" s="10"/>
      <c r="HU68" s="10"/>
      <c r="HV68" s="10"/>
      <c r="HW68" s="12"/>
      <c r="HX68" s="12" t="e">
        <f>SUM(HW68/HV68)</f>
        <v>#DIV/0!</v>
      </c>
      <c r="HY68" s="10"/>
      <c r="HZ68" s="10"/>
      <c r="IA68" s="10"/>
      <c r="IB68" s="73" t="s">
        <v>559</v>
      </c>
      <c r="IC68" s="5" t="s">
        <v>279</v>
      </c>
      <c r="ID68" s="10"/>
      <c r="IE68" s="10"/>
      <c r="IF68" s="10"/>
      <c r="IG68" s="10"/>
      <c r="IH68" s="12"/>
      <c r="II68" s="12" t="e">
        <f>SUM(IH68/IG68)</f>
        <v>#DIV/0!</v>
      </c>
      <c r="IJ68" s="10"/>
      <c r="IK68" s="10"/>
      <c r="IL68" s="10"/>
      <c r="IM68" s="73" t="s">
        <v>563</v>
      </c>
      <c r="IN68" s="5" t="s">
        <v>279</v>
      </c>
      <c r="IO68" s="10"/>
      <c r="IP68" s="10"/>
      <c r="IQ68" s="10"/>
      <c r="IR68" s="10"/>
      <c r="IS68" s="12"/>
      <c r="IT68" s="12" t="e">
        <f>SUM(IS68/IR68)</f>
        <v>#DIV/0!</v>
      </c>
      <c r="IU68" s="10"/>
      <c r="IV68" s="10"/>
    </row>
    <row r="69" spans="1:256" ht="27" customHeight="1" thickBot="1">
      <c r="A69" s="40">
        <v>1688</v>
      </c>
      <c r="B69" s="31">
        <v>320000</v>
      </c>
      <c r="C69" s="32" t="s">
        <v>148</v>
      </c>
      <c r="D69" s="75" t="s">
        <v>47</v>
      </c>
      <c r="E69" s="55" t="s">
        <v>153</v>
      </c>
      <c r="F69" s="5" t="s">
        <v>141</v>
      </c>
      <c r="G69" s="86"/>
      <c r="H69" s="86"/>
      <c r="I69" s="86"/>
      <c r="J69" s="86"/>
      <c r="K69" s="88"/>
      <c r="L69" s="88" t="e">
        <f>SUM(K69/J69)</f>
        <v>#DIV/0!</v>
      </c>
      <c r="M69" s="86"/>
      <c r="N69" s="86"/>
      <c r="O69" s="86"/>
      <c r="P69" s="55" t="s">
        <v>153</v>
      </c>
      <c r="Q69" s="5" t="s">
        <v>141</v>
      </c>
      <c r="R69" s="86"/>
      <c r="S69" s="86"/>
      <c r="T69" s="86"/>
      <c r="U69" s="86"/>
      <c r="V69" s="88"/>
      <c r="W69" s="88" t="e">
        <f>SUM(V69/U69)</f>
        <v>#DIV/0!</v>
      </c>
      <c r="X69" s="86"/>
      <c r="Y69" s="86"/>
      <c r="Z69" s="86"/>
      <c r="AA69" s="55" t="s">
        <v>153</v>
      </c>
      <c r="AB69" s="5" t="s">
        <v>141</v>
      </c>
      <c r="AC69" s="86"/>
      <c r="AD69" s="86"/>
      <c r="AE69" s="86"/>
      <c r="AF69" s="86"/>
      <c r="AG69" s="88"/>
      <c r="AH69" s="88" t="e">
        <f>SUM(AG69/AF69)</f>
        <v>#DIV/0!</v>
      </c>
      <c r="AI69" s="86"/>
      <c r="AJ69" s="86"/>
      <c r="AK69" s="86"/>
      <c r="AL69" s="57" t="s">
        <v>160</v>
      </c>
      <c r="AM69" s="5" t="s">
        <v>141</v>
      </c>
      <c r="AN69" s="86"/>
      <c r="AO69" s="86"/>
      <c r="AP69" s="86"/>
      <c r="AQ69" s="86"/>
      <c r="AR69" s="88"/>
      <c r="AS69" s="88" t="e">
        <f t="shared" si="45"/>
        <v>#DIV/0!</v>
      </c>
      <c r="AT69" s="86"/>
      <c r="AU69" s="86"/>
      <c r="AV69" s="86"/>
      <c r="AW69" s="4" t="s">
        <v>278</v>
      </c>
      <c r="AX69" s="5" t="s">
        <v>279</v>
      </c>
      <c r="AY69" s="86"/>
      <c r="AZ69" s="86"/>
      <c r="BA69" s="86"/>
      <c r="BB69" s="86"/>
      <c r="BC69" s="88"/>
      <c r="BD69" s="88" t="e">
        <f>SUM(BC69/BB69)</f>
        <v>#DIV/0!</v>
      </c>
      <c r="BE69" s="86"/>
      <c r="BF69" s="86"/>
      <c r="BG69" s="86"/>
      <c r="BH69" s="63" t="s">
        <v>283</v>
      </c>
      <c r="BI69" s="5" t="s">
        <v>279</v>
      </c>
      <c r="BJ69" s="86"/>
      <c r="BK69" s="86"/>
      <c r="BL69" s="86"/>
      <c r="BM69" s="86"/>
      <c r="BN69" s="88"/>
      <c r="BO69" s="88" t="e">
        <f>SUM(BN69/BM69)</f>
        <v>#DIV/0!</v>
      </c>
      <c r="BP69" s="86"/>
      <c r="BQ69" s="86"/>
      <c r="BR69" s="86"/>
      <c r="BS69" s="63" t="s">
        <v>290</v>
      </c>
      <c r="BT69" s="5" t="s">
        <v>291</v>
      </c>
      <c r="BU69" s="86"/>
      <c r="BV69" s="86"/>
      <c r="BW69" s="86"/>
      <c r="BX69" s="86"/>
      <c r="BY69" s="88"/>
      <c r="BZ69" s="88" t="e">
        <f>SUM(BY69/BX69)</f>
        <v>#DIV/0!</v>
      </c>
      <c r="CA69" s="86"/>
      <c r="CB69" s="86"/>
      <c r="CC69" s="86"/>
      <c r="CD69" s="63" t="s">
        <v>329</v>
      </c>
      <c r="CE69" s="5" t="s">
        <v>328</v>
      </c>
      <c r="CF69" s="86"/>
      <c r="CG69" s="86"/>
      <c r="CH69" s="86"/>
      <c r="CI69" s="86"/>
      <c r="CJ69" s="88"/>
      <c r="CK69" s="88" t="e">
        <f t="shared" si="46"/>
        <v>#DIV/0!</v>
      </c>
      <c r="CL69" s="86"/>
      <c r="CM69" s="86"/>
      <c r="CN69" s="86"/>
      <c r="CO69" s="65" t="s">
        <v>435</v>
      </c>
      <c r="CP69" s="5" t="s">
        <v>436</v>
      </c>
      <c r="CQ69" s="86"/>
      <c r="CR69" s="86"/>
      <c r="CS69" s="86"/>
      <c r="CT69" s="86"/>
      <c r="CU69" s="88"/>
      <c r="CV69" s="88" t="e">
        <f>SUM(CU69/CT69)</f>
        <v>#DIV/0!</v>
      </c>
      <c r="CW69" s="86"/>
      <c r="CX69" s="86"/>
      <c r="CY69" s="86"/>
      <c r="CZ69" s="66" t="s">
        <v>441</v>
      </c>
      <c r="DA69" s="5" t="s">
        <v>442</v>
      </c>
      <c r="DB69" s="86"/>
      <c r="DC69" s="86"/>
      <c r="DD69" s="86"/>
      <c r="DE69" s="86"/>
      <c r="DF69" s="88"/>
      <c r="DG69" s="88" t="e">
        <f>SUM(DF69/DE69)</f>
        <v>#DIV/0!</v>
      </c>
      <c r="DH69" s="86"/>
      <c r="DI69" s="86"/>
      <c r="DJ69" s="86"/>
      <c r="DK69" s="66" t="s">
        <v>444</v>
      </c>
      <c r="DL69" s="5" t="s">
        <v>279</v>
      </c>
      <c r="DM69" s="86"/>
      <c r="DN69" s="86"/>
      <c r="DO69" s="86"/>
      <c r="DP69" s="86"/>
      <c r="DQ69" s="88"/>
      <c r="DR69" s="88" t="e">
        <f>SUM(DQ69/DP69)</f>
        <v>#DIV/0!</v>
      </c>
      <c r="DS69" s="86"/>
      <c r="DT69" s="86"/>
      <c r="DU69" s="86"/>
      <c r="DV69" s="65" t="s">
        <v>511</v>
      </c>
      <c r="DW69" s="5" t="s">
        <v>512</v>
      </c>
      <c r="DX69" s="86"/>
      <c r="DY69" s="86"/>
      <c r="DZ69" s="86"/>
      <c r="EA69" s="86"/>
      <c r="EB69" s="88"/>
      <c r="EC69" s="88" t="e">
        <f>SUM(EB69/EA69)</f>
        <v>#DIV/0!</v>
      </c>
      <c r="ED69" s="86"/>
      <c r="EE69" s="86"/>
      <c r="EF69" s="86"/>
      <c r="EG69" s="65" t="s">
        <v>519</v>
      </c>
      <c r="EH69" s="5" t="s">
        <v>141</v>
      </c>
      <c r="EI69" s="86"/>
      <c r="EJ69" s="86"/>
      <c r="EK69" s="86"/>
      <c r="EL69" s="86"/>
      <c r="EM69" s="88"/>
      <c r="EN69" s="88" t="e">
        <f>SUM(EM69/EL69)</f>
        <v>#DIV/0!</v>
      </c>
      <c r="EO69" s="86"/>
      <c r="EP69" s="86"/>
      <c r="EQ69" s="86"/>
      <c r="ER69" s="65" t="s">
        <v>522</v>
      </c>
      <c r="ES69" s="5" t="s">
        <v>141</v>
      </c>
      <c r="ET69" s="86"/>
      <c r="EU69" s="86"/>
      <c r="EV69" s="86"/>
      <c r="EW69" s="86"/>
      <c r="EX69" s="88"/>
      <c r="EY69" s="88" t="e">
        <f>SUM(EX69/EW69)</f>
        <v>#DIV/0!</v>
      </c>
      <c r="EZ69" s="86"/>
      <c r="FA69" s="86"/>
      <c r="FB69" s="86"/>
      <c r="FC69" s="65" t="s">
        <v>525</v>
      </c>
      <c r="FD69" s="5" t="s">
        <v>526</v>
      </c>
      <c r="FE69" s="86"/>
      <c r="FF69" s="86"/>
      <c r="FG69" s="86"/>
      <c r="FH69" s="86"/>
      <c r="FI69" s="88"/>
      <c r="FJ69" s="88" t="e">
        <f>SUM(FI69/FH69)</f>
        <v>#DIV/0!</v>
      </c>
      <c r="FK69" s="86"/>
      <c r="FL69" s="86"/>
      <c r="FM69" s="86"/>
      <c r="FN69" s="65" t="s">
        <v>530</v>
      </c>
      <c r="FO69" s="5" t="s">
        <v>531</v>
      </c>
      <c r="FP69" s="86"/>
      <c r="FQ69" s="86"/>
      <c r="FR69" s="86"/>
      <c r="FS69" s="86"/>
      <c r="FT69" s="88"/>
      <c r="FU69" s="88" t="e">
        <f>SUM(FT69/FS69)</f>
        <v>#DIV/0!</v>
      </c>
      <c r="FV69" s="86"/>
      <c r="FW69" s="86"/>
      <c r="FX69" s="86"/>
      <c r="FY69" s="65" t="s">
        <v>537</v>
      </c>
      <c r="FZ69" s="5" t="s">
        <v>538</v>
      </c>
      <c r="GA69" s="86"/>
      <c r="GB69" s="86"/>
      <c r="GC69" s="86"/>
      <c r="GD69" s="86"/>
      <c r="GE69" s="88"/>
      <c r="GF69" s="88" t="e">
        <f>SUM(GE69/GD69)</f>
        <v>#DIV/0!</v>
      </c>
      <c r="GG69" s="86"/>
      <c r="GH69" s="86"/>
      <c r="GI69" s="86"/>
      <c r="GJ69" s="65" t="s">
        <v>539</v>
      </c>
      <c r="GK69" s="5" t="s">
        <v>279</v>
      </c>
      <c r="GL69" s="86"/>
      <c r="GM69" s="86"/>
      <c r="GN69" s="86"/>
      <c r="GO69" s="86"/>
      <c r="GP69" s="88"/>
      <c r="GQ69" s="88" t="e">
        <f>SUM(GP69/GO69)</f>
        <v>#DIV/0!</v>
      </c>
      <c r="GR69" s="86"/>
      <c r="GS69" s="86"/>
      <c r="GT69" s="86"/>
      <c r="GU69" s="65" t="s">
        <v>544</v>
      </c>
      <c r="GV69" s="5" t="s">
        <v>279</v>
      </c>
      <c r="GW69" s="86"/>
      <c r="GX69" s="86"/>
      <c r="GY69" s="86"/>
      <c r="GZ69" s="86"/>
      <c r="HA69" s="88"/>
      <c r="HB69" s="88" t="e">
        <f>SUM(HA69/GZ69)</f>
        <v>#DIV/0!</v>
      </c>
      <c r="HC69" s="86"/>
      <c r="HD69" s="86"/>
      <c r="HE69" s="86"/>
      <c r="HF69" s="73" t="s">
        <v>546</v>
      </c>
      <c r="HG69" s="5" t="s">
        <v>279</v>
      </c>
      <c r="HH69" s="86"/>
      <c r="HI69" s="86"/>
      <c r="HJ69" s="86"/>
      <c r="HK69" s="86"/>
      <c r="HL69" s="88"/>
      <c r="HM69" s="88" t="e">
        <f>SUM(HL69/HK69)</f>
        <v>#DIV/0!</v>
      </c>
      <c r="HN69" s="86"/>
      <c r="HO69" s="86"/>
      <c r="HP69" s="86"/>
      <c r="HQ69" s="73" t="s">
        <v>546</v>
      </c>
      <c r="HR69" s="5" t="s">
        <v>279</v>
      </c>
      <c r="HS69" s="86"/>
      <c r="HT69" s="86"/>
      <c r="HU69" s="86"/>
      <c r="HV69" s="86"/>
      <c r="HW69" s="88"/>
      <c r="HX69" s="88" t="e">
        <f>SUM(HW69/HV69)</f>
        <v>#DIV/0!</v>
      </c>
      <c r="HY69" s="86"/>
      <c r="HZ69" s="86"/>
      <c r="IA69" s="86"/>
      <c r="IB69" s="73" t="s">
        <v>559</v>
      </c>
      <c r="IC69" s="5" t="s">
        <v>279</v>
      </c>
      <c r="ID69" s="86"/>
      <c r="IE69" s="86"/>
      <c r="IF69" s="86"/>
      <c r="IG69" s="86"/>
      <c r="IH69" s="88"/>
      <c r="II69" s="88" t="e">
        <f>SUM(IH69/IG69)</f>
        <v>#DIV/0!</v>
      </c>
      <c r="IJ69" s="86"/>
      <c r="IK69" s="86"/>
      <c r="IL69" s="86"/>
      <c r="IM69" s="73" t="s">
        <v>563</v>
      </c>
      <c r="IN69" s="5" t="s">
        <v>279</v>
      </c>
      <c r="IO69" s="86"/>
      <c r="IP69" s="86"/>
      <c r="IQ69" s="86"/>
      <c r="IR69" s="86"/>
      <c r="IS69" s="88"/>
      <c r="IT69" s="88" t="e">
        <f>SUM(IS69/IR69)</f>
        <v>#DIV/0!</v>
      </c>
      <c r="IU69" s="86"/>
      <c r="IV69" s="86"/>
    </row>
    <row r="70" spans="1:256" ht="27" customHeight="1">
      <c r="A70" s="30">
        <v>1689</v>
      </c>
      <c r="B70" s="33">
        <v>320000</v>
      </c>
      <c r="C70" s="34" t="s">
        <v>148</v>
      </c>
      <c r="D70" s="75" t="s">
        <v>48</v>
      </c>
      <c r="E70" s="55" t="s">
        <v>153</v>
      </c>
      <c r="F70" s="5" t="s">
        <v>141</v>
      </c>
      <c r="G70" s="86"/>
      <c r="H70" s="86"/>
      <c r="I70" s="86"/>
      <c r="J70" s="86"/>
      <c r="K70" s="88"/>
      <c r="L70" s="88" t="e">
        <f>SUM(K70/J70)</f>
        <v>#DIV/0!</v>
      </c>
      <c r="M70" s="86"/>
      <c r="N70" s="86"/>
      <c r="O70" s="86"/>
      <c r="P70" s="55" t="s">
        <v>153</v>
      </c>
      <c r="Q70" s="5" t="s">
        <v>141</v>
      </c>
      <c r="R70" s="86"/>
      <c r="S70" s="86"/>
      <c r="T70" s="86"/>
      <c r="U70" s="86"/>
      <c r="V70" s="88"/>
      <c r="W70" s="88" t="e">
        <f>SUM(V70/U70)</f>
        <v>#DIV/0!</v>
      </c>
      <c r="X70" s="86"/>
      <c r="Y70" s="86"/>
      <c r="Z70" s="86"/>
      <c r="AA70" s="55" t="s">
        <v>153</v>
      </c>
      <c r="AB70" s="5" t="s">
        <v>141</v>
      </c>
      <c r="AC70" s="86"/>
      <c r="AD70" s="86"/>
      <c r="AE70" s="86"/>
      <c r="AF70" s="86"/>
      <c r="AG70" s="88"/>
      <c r="AH70" s="88" t="e">
        <f>SUM(AG70/AF70)</f>
        <v>#DIV/0!</v>
      </c>
      <c r="AI70" s="86"/>
      <c r="AJ70" s="86"/>
      <c r="AK70" s="86"/>
      <c r="AL70" s="57" t="s">
        <v>160</v>
      </c>
      <c r="AM70" s="5" t="s">
        <v>141</v>
      </c>
      <c r="AN70" s="86"/>
      <c r="AO70" s="86"/>
      <c r="AP70" s="86"/>
      <c r="AQ70" s="86"/>
      <c r="AR70" s="88"/>
      <c r="AS70" s="88" t="e">
        <f t="shared" si="45"/>
        <v>#DIV/0!</v>
      </c>
      <c r="AT70" s="86"/>
      <c r="AU70" s="86"/>
      <c r="AV70" s="86"/>
      <c r="AW70" s="4" t="s">
        <v>278</v>
      </c>
      <c r="AX70" s="5" t="s">
        <v>279</v>
      </c>
      <c r="AY70" s="86"/>
      <c r="AZ70" s="86"/>
      <c r="BA70" s="86"/>
      <c r="BB70" s="86"/>
      <c r="BC70" s="88"/>
      <c r="BD70" s="88" t="e">
        <f>SUM(BC70/BB70)</f>
        <v>#DIV/0!</v>
      </c>
      <c r="BE70" s="86"/>
      <c r="BF70" s="86"/>
      <c r="BG70" s="86"/>
      <c r="BH70" s="63" t="s">
        <v>283</v>
      </c>
      <c r="BI70" s="5" t="s">
        <v>279</v>
      </c>
      <c r="BJ70" s="86"/>
      <c r="BK70" s="86"/>
      <c r="BL70" s="86"/>
      <c r="BM70" s="86"/>
      <c r="BN70" s="88"/>
      <c r="BO70" s="88" t="e">
        <f>SUM(BN70/BM70)</f>
        <v>#DIV/0!</v>
      </c>
      <c r="BP70" s="86"/>
      <c r="BQ70" s="86"/>
      <c r="BR70" s="86"/>
      <c r="BS70" s="63" t="s">
        <v>290</v>
      </c>
      <c r="BT70" s="5" t="s">
        <v>291</v>
      </c>
      <c r="BU70" s="86"/>
      <c r="BV70" s="86"/>
      <c r="BW70" s="86"/>
      <c r="BX70" s="86"/>
      <c r="BY70" s="88"/>
      <c r="BZ70" s="88" t="e">
        <f>SUM(BY70/BX70)</f>
        <v>#DIV/0!</v>
      </c>
      <c r="CA70" s="86"/>
      <c r="CB70" s="86"/>
      <c r="CC70" s="86"/>
      <c r="CD70" s="63" t="s">
        <v>329</v>
      </c>
      <c r="CE70" s="5" t="s">
        <v>328</v>
      </c>
      <c r="CF70" s="86"/>
      <c r="CG70" s="86"/>
      <c r="CH70" s="86"/>
      <c r="CI70" s="86"/>
      <c r="CJ70" s="88"/>
      <c r="CK70" s="88" t="e">
        <f t="shared" si="46"/>
        <v>#DIV/0!</v>
      </c>
      <c r="CL70" s="86"/>
      <c r="CM70" s="86"/>
      <c r="CN70" s="86"/>
      <c r="CO70" s="65" t="s">
        <v>435</v>
      </c>
      <c r="CP70" s="5" t="s">
        <v>436</v>
      </c>
      <c r="CQ70" s="86"/>
      <c r="CR70" s="86"/>
      <c r="CS70" s="86"/>
      <c r="CT70" s="86"/>
      <c r="CU70" s="88"/>
      <c r="CV70" s="88" t="e">
        <f>SUM(CU70/CT70)</f>
        <v>#DIV/0!</v>
      </c>
      <c r="CW70" s="86"/>
      <c r="CX70" s="86"/>
      <c r="CY70" s="86"/>
      <c r="CZ70" s="66" t="s">
        <v>441</v>
      </c>
      <c r="DA70" s="5" t="s">
        <v>442</v>
      </c>
      <c r="DB70" s="86"/>
      <c r="DC70" s="86"/>
      <c r="DD70" s="86"/>
      <c r="DE70" s="86"/>
      <c r="DF70" s="88"/>
      <c r="DG70" s="88" t="e">
        <f>SUM(DF70/DE70)</f>
        <v>#DIV/0!</v>
      </c>
      <c r="DH70" s="86"/>
      <c r="DI70" s="86"/>
      <c r="DJ70" s="86"/>
      <c r="DK70" s="66" t="s">
        <v>444</v>
      </c>
      <c r="DL70" s="5" t="s">
        <v>279</v>
      </c>
      <c r="DM70" s="86"/>
      <c r="DN70" s="86"/>
      <c r="DO70" s="86"/>
      <c r="DP70" s="86"/>
      <c r="DQ70" s="88"/>
      <c r="DR70" s="88" t="e">
        <f>SUM(DQ70/DP70)</f>
        <v>#DIV/0!</v>
      </c>
      <c r="DS70" s="86"/>
      <c r="DT70" s="86"/>
      <c r="DU70" s="86"/>
      <c r="DV70" s="65" t="s">
        <v>511</v>
      </c>
      <c r="DW70" s="5" t="s">
        <v>512</v>
      </c>
      <c r="DX70" s="86"/>
      <c r="DY70" s="86"/>
      <c r="DZ70" s="86"/>
      <c r="EA70" s="86"/>
      <c r="EB70" s="88"/>
      <c r="EC70" s="88" t="e">
        <f>SUM(EB70/EA70)</f>
        <v>#DIV/0!</v>
      </c>
      <c r="ED70" s="86"/>
      <c r="EE70" s="86"/>
      <c r="EF70" s="86"/>
      <c r="EG70" s="65" t="s">
        <v>519</v>
      </c>
      <c r="EH70" s="5" t="s">
        <v>141</v>
      </c>
      <c r="EI70" s="86"/>
      <c r="EJ70" s="86"/>
      <c r="EK70" s="86"/>
      <c r="EL70" s="86"/>
      <c r="EM70" s="88"/>
      <c r="EN70" s="88" t="e">
        <f>SUM(EM70/EL70)</f>
        <v>#DIV/0!</v>
      </c>
      <c r="EO70" s="86"/>
      <c r="EP70" s="86"/>
      <c r="EQ70" s="86"/>
      <c r="ER70" s="65" t="s">
        <v>522</v>
      </c>
      <c r="ES70" s="5" t="s">
        <v>141</v>
      </c>
      <c r="ET70" s="86"/>
      <c r="EU70" s="86"/>
      <c r="EV70" s="86"/>
      <c r="EW70" s="86"/>
      <c r="EX70" s="88"/>
      <c r="EY70" s="88" t="e">
        <f>SUM(EX70/EW70)</f>
        <v>#DIV/0!</v>
      </c>
      <c r="EZ70" s="86"/>
      <c r="FA70" s="86"/>
      <c r="FB70" s="86"/>
      <c r="FC70" s="65" t="s">
        <v>525</v>
      </c>
      <c r="FD70" s="5" t="s">
        <v>526</v>
      </c>
      <c r="FE70" s="86"/>
      <c r="FF70" s="86"/>
      <c r="FG70" s="86"/>
      <c r="FH70" s="86"/>
      <c r="FI70" s="88"/>
      <c r="FJ70" s="88" t="e">
        <f>SUM(FI70/FH70)</f>
        <v>#DIV/0!</v>
      </c>
      <c r="FK70" s="86"/>
      <c r="FL70" s="86"/>
      <c r="FM70" s="86"/>
      <c r="FN70" s="65" t="s">
        <v>530</v>
      </c>
      <c r="FO70" s="5" t="s">
        <v>531</v>
      </c>
      <c r="FP70" s="86"/>
      <c r="FQ70" s="86"/>
      <c r="FR70" s="86"/>
      <c r="FS70" s="86"/>
      <c r="FT70" s="88"/>
      <c r="FU70" s="88" t="e">
        <f>SUM(FT70/FS70)</f>
        <v>#DIV/0!</v>
      </c>
      <c r="FV70" s="86"/>
      <c r="FW70" s="86"/>
      <c r="FX70" s="86"/>
      <c r="FY70" s="65" t="s">
        <v>537</v>
      </c>
      <c r="FZ70" s="5" t="s">
        <v>538</v>
      </c>
      <c r="GA70" s="86"/>
      <c r="GB70" s="86"/>
      <c r="GC70" s="86"/>
      <c r="GD70" s="86"/>
      <c r="GE70" s="88"/>
      <c r="GF70" s="88" t="e">
        <f>SUM(GE70/GD70)</f>
        <v>#DIV/0!</v>
      </c>
      <c r="GG70" s="86"/>
      <c r="GH70" s="86"/>
      <c r="GI70" s="86"/>
      <c r="GJ70" s="65" t="s">
        <v>539</v>
      </c>
      <c r="GK70" s="5" t="s">
        <v>279</v>
      </c>
      <c r="GL70" s="86"/>
      <c r="GM70" s="86"/>
      <c r="GN70" s="86"/>
      <c r="GO70" s="86"/>
      <c r="GP70" s="88"/>
      <c r="GQ70" s="88" t="e">
        <f>SUM(GP70/GO70)</f>
        <v>#DIV/0!</v>
      </c>
      <c r="GR70" s="86"/>
      <c r="GS70" s="86"/>
      <c r="GT70" s="86"/>
      <c r="GU70" s="65" t="s">
        <v>544</v>
      </c>
      <c r="GV70" s="5" t="s">
        <v>279</v>
      </c>
      <c r="GW70" s="86"/>
      <c r="GX70" s="86"/>
      <c r="GY70" s="86"/>
      <c r="GZ70" s="86"/>
      <c r="HA70" s="88"/>
      <c r="HB70" s="88" t="e">
        <f>SUM(HA70/GZ70)</f>
        <v>#DIV/0!</v>
      </c>
      <c r="HC70" s="86"/>
      <c r="HD70" s="86"/>
      <c r="HE70" s="86"/>
      <c r="HF70" s="73" t="s">
        <v>546</v>
      </c>
      <c r="HG70" s="5" t="s">
        <v>279</v>
      </c>
      <c r="HH70" s="86"/>
      <c r="HI70" s="86"/>
      <c r="HJ70" s="86"/>
      <c r="HK70" s="86"/>
      <c r="HL70" s="88"/>
      <c r="HM70" s="88" t="e">
        <f>SUM(HL70/HK70)</f>
        <v>#DIV/0!</v>
      </c>
      <c r="HN70" s="86"/>
      <c r="HO70" s="86"/>
      <c r="HP70" s="86"/>
      <c r="HQ70" s="73" t="s">
        <v>546</v>
      </c>
      <c r="HR70" s="5" t="s">
        <v>279</v>
      </c>
      <c r="HS70" s="86"/>
      <c r="HT70" s="86"/>
      <c r="HU70" s="86"/>
      <c r="HV70" s="86"/>
      <c r="HW70" s="88"/>
      <c r="HX70" s="88" t="e">
        <f>SUM(HW70/HV70)</f>
        <v>#DIV/0!</v>
      </c>
      <c r="HY70" s="86"/>
      <c r="HZ70" s="86"/>
      <c r="IA70" s="86"/>
      <c r="IB70" s="73" t="s">
        <v>559</v>
      </c>
      <c r="IC70" s="5" t="s">
        <v>279</v>
      </c>
      <c r="ID70" s="86"/>
      <c r="IE70" s="86"/>
      <c r="IF70" s="86"/>
      <c r="IG70" s="86"/>
      <c r="IH70" s="88"/>
      <c r="II70" s="88" t="e">
        <f>SUM(IH70/IG70)</f>
        <v>#DIV/0!</v>
      </c>
      <c r="IJ70" s="86"/>
      <c r="IK70" s="86"/>
      <c r="IL70" s="86"/>
      <c r="IM70" s="73" t="s">
        <v>563</v>
      </c>
      <c r="IN70" s="5" t="s">
        <v>279</v>
      </c>
      <c r="IO70" s="86"/>
      <c r="IP70" s="86"/>
      <c r="IQ70" s="86"/>
      <c r="IR70" s="86"/>
      <c r="IS70" s="88"/>
      <c r="IT70" s="88" t="e">
        <f>SUM(IS70/IR70)</f>
        <v>#DIV/0!</v>
      </c>
      <c r="IU70" s="86"/>
      <c r="IV70" s="86"/>
    </row>
    <row r="71" spans="1:237" ht="27" customHeight="1">
      <c r="A71" s="2"/>
      <c r="B71" s="3"/>
      <c r="C71" s="52"/>
      <c r="D71" s="79"/>
      <c r="E71" s="79"/>
      <c r="F71" s="79"/>
      <c r="G71" s="11"/>
      <c r="H71" s="11"/>
      <c r="I71" s="11"/>
      <c r="J71" s="11"/>
      <c r="K71" s="13"/>
      <c r="L71" s="13"/>
      <c r="M71" s="11"/>
      <c r="N71" s="11"/>
      <c r="O71" s="11"/>
      <c r="P71" s="11"/>
      <c r="Q71" s="11"/>
      <c r="R71" s="11"/>
      <c r="S71" s="11"/>
      <c r="T71" s="11"/>
      <c r="U71" s="11"/>
      <c r="V71" s="13"/>
      <c r="W71" s="13"/>
      <c r="X71" s="11"/>
      <c r="Y71" s="11"/>
      <c r="Z71" s="11"/>
      <c r="AA71" s="11"/>
      <c r="AB71" s="11"/>
      <c r="AC71" s="11"/>
      <c r="AD71" s="11"/>
      <c r="AE71" s="11"/>
      <c r="AF71" s="11"/>
      <c r="AG71" s="13"/>
      <c r="AH71" s="13"/>
      <c r="AI71" s="11"/>
      <c r="AJ71" s="11"/>
      <c r="AK71" s="11"/>
      <c r="AL71" s="11"/>
      <c r="AM71" s="11"/>
      <c r="AN71" s="11"/>
      <c r="AO71" s="11"/>
      <c r="AP71" s="11"/>
      <c r="AQ71" s="11"/>
      <c r="AR71" s="13"/>
      <c r="AS71" s="13"/>
      <c r="AT71" s="11"/>
      <c r="AU71" s="11"/>
      <c r="AV71" s="11"/>
      <c r="AW71" s="11"/>
      <c r="AX71" s="11"/>
      <c r="AY71" s="11"/>
      <c r="AZ71" s="11"/>
      <c r="BA71" s="11"/>
      <c r="BB71" s="11"/>
      <c r="BC71" s="13"/>
      <c r="BD71" s="13"/>
      <c r="BE71" s="11"/>
      <c r="BF71" s="11"/>
      <c r="BG71" s="11"/>
      <c r="BH71" s="11"/>
      <c r="BI71" s="11"/>
      <c r="BJ71" s="11"/>
      <c r="BK71" s="11"/>
      <c r="BL71" s="11"/>
      <c r="BM71" s="11"/>
      <c r="BN71" s="13"/>
      <c r="BO71" s="13"/>
      <c r="BP71" s="11"/>
      <c r="BQ71" s="11"/>
      <c r="BR71" s="11"/>
      <c r="BS71" s="11"/>
      <c r="BT71" s="11"/>
      <c r="BU71" s="11"/>
      <c r="BV71" s="11"/>
      <c r="BW71" s="11"/>
      <c r="BX71" s="11"/>
      <c r="BY71" s="13"/>
      <c r="BZ71" s="13"/>
      <c r="CA71" s="11"/>
      <c r="CB71" s="11"/>
      <c r="CC71" s="11"/>
      <c r="CD71" s="11"/>
      <c r="CE71" s="11"/>
      <c r="CF71" s="11"/>
      <c r="CG71" s="11"/>
      <c r="CH71" s="11"/>
      <c r="CI71" s="11"/>
      <c r="CJ71" s="13"/>
      <c r="CK71" s="13"/>
      <c r="CL71" s="11"/>
      <c r="CM71" s="11"/>
      <c r="CN71" s="11"/>
      <c r="CO71" s="11"/>
      <c r="CP71" s="11"/>
      <c r="CQ71" s="11"/>
      <c r="CR71" s="11"/>
      <c r="CS71" s="11"/>
      <c r="CT71" s="11"/>
      <c r="CU71" s="13"/>
      <c r="CV71" s="13"/>
      <c r="CW71" s="11"/>
      <c r="CX71" s="11"/>
      <c r="CY71" s="11"/>
      <c r="CZ71" s="11"/>
      <c r="DA71" s="11"/>
      <c r="DB71" s="11"/>
      <c r="DC71" s="11"/>
      <c r="DD71" s="11"/>
      <c r="DE71" s="11"/>
      <c r="DF71" s="13"/>
      <c r="DG71" s="13"/>
      <c r="DH71" s="11"/>
      <c r="DI71" s="11"/>
      <c r="DJ71" s="11"/>
      <c r="DK71" s="11"/>
      <c r="DL71" s="11"/>
      <c r="DM71" s="11"/>
      <c r="DN71" s="11"/>
      <c r="DO71" s="11"/>
      <c r="DP71" s="11"/>
      <c r="DQ71" s="13"/>
      <c r="DR71" s="13"/>
      <c r="DS71" s="11"/>
      <c r="DT71" s="11"/>
      <c r="DU71" s="11"/>
      <c r="DV71" s="11"/>
      <c r="DW71" s="11"/>
      <c r="DX71" s="11"/>
      <c r="DY71" s="11"/>
      <c r="DZ71" s="11"/>
      <c r="EA71" s="11"/>
      <c r="EB71" s="13"/>
      <c r="EC71" s="13"/>
      <c r="ED71" s="11"/>
      <c r="EE71" s="11"/>
      <c r="EF71" s="11"/>
      <c r="EG71" s="11"/>
      <c r="EH71" s="11"/>
      <c r="EI71" s="11"/>
      <c r="EJ71" s="11"/>
      <c r="EK71" s="11"/>
      <c r="EL71" s="11"/>
      <c r="EM71" s="13"/>
      <c r="EN71" s="13"/>
      <c r="EO71" s="11"/>
      <c r="EP71" s="11"/>
      <c r="EQ71" s="11"/>
      <c r="ER71" s="11"/>
      <c r="ES71" s="11"/>
      <c r="ET71" s="11"/>
      <c r="EU71" s="11"/>
      <c r="EV71" s="11"/>
      <c r="EW71" s="11"/>
      <c r="EX71" s="13"/>
      <c r="EY71" s="13"/>
      <c r="EZ71" s="11"/>
      <c r="FA71" s="11"/>
      <c r="FB71" s="11"/>
      <c r="FC71" s="11"/>
      <c r="FD71" s="11"/>
      <c r="FE71" s="11"/>
      <c r="FF71" s="11"/>
      <c r="FG71" s="11"/>
      <c r="FH71" s="11"/>
      <c r="FI71" s="13"/>
      <c r="FJ71" s="13"/>
      <c r="FK71" s="11"/>
      <c r="FL71" s="11"/>
      <c r="FM71" s="11"/>
      <c r="FN71" s="11"/>
      <c r="FO71" s="11"/>
      <c r="FP71" s="11"/>
      <c r="FQ71" s="11"/>
      <c r="FR71" s="11"/>
      <c r="FS71" s="11"/>
      <c r="FT71" s="13"/>
      <c r="FU71" s="13"/>
      <c r="FV71" s="11"/>
      <c r="FW71" s="11"/>
      <c r="FX71" s="11"/>
      <c r="FY71" s="11"/>
      <c r="FZ71" s="11"/>
      <c r="GA71" s="11"/>
      <c r="GB71" s="11"/>
      <c r="GC71" s="11"/>
      <c r="GD71" s="11"/>
      <c r="GE71" s="13"/>
      <c r="GF71" s="13"/>
      <c r="GG71" s="11"/>
      <c r="GH71" s="11"/>
      <c r="GI71" s="11"/>
      <c r="GJ71" s="11"/>
      <c r="GK71" s="11"/>
      <c r="GL71" s="11"/>
      <c r="GM71" s="11"/>
      <c r="GN71" s="11"/>
      <c r="GO71" s="11"/>
      <c r="GP71" s="13"/>
      <c r="GQ71" s="13"/>
      <c r="GR71" s="11"/>
      <c r="GS71" s="11"/>
      <c r="GT71" s="11"/>
      <c r="GU71" s="11"/>
      <c r="GV71" s="11"/>
      <c r="GW71" s="11"/>
      <c r="GX71" s="11"/>
      <c r="GY71" s="11"/>
      <c r="GZ71" s="11"/>
      <c r="HA71" s="13"/>
      <c r="HB71" s="13"/>
      <c r="HC71" s="11"/>
      <c r="HD71" s="11"/>
      <c r="HE71" s="11"/>
      <c r="HF71" s="11"/>
      <c r="HG71" s="11"/>
      <c r="HH71" s="11"/>
      <c r="HI71" s="11"/>
      <c r="HJ71" s="11"/>
      <c r="HK71" s="11"/>
      <c r="HL71" s="13"/>
      <c r="HM71" s="13"/>
      <c r="HN71" s="11"/>
      <c r="HO71" s="11"/>
      <c r="HP71" s="11"/>
      <c r="HQ71" s="11"/>
      <c r="HR71" s="11"/>
      <c r="HS71" s="11"/>
      <c r="HT71" s="11"/>
      <c r="HU71" s="11"/>
      <c r="HV71" s="11"/>
      <c r="HW71" s="13"/>
      <c r="HX71" s="13"/>
      <c r="HY71" s="11"/>
      <c r="HZ71" s="11"/>
      <c r="IA71" s="11"/>
      <c r="IB71" s="11"/>
      <c r="IC71" s="11"/>
    </row>
    <row r="72" spans="1:149" ht="15">
      <c r="A72" s="2"/>
      <c r="B72" s="53"/>
      <c r="C72" s="53"/>
      <c r="D72" s="80"/>
      <c r="E72" s="80"/>
      <c r="F72" s="80"/>
      <c r="G72" s="11"/>
      <c r="H72" s="11"/>
      <c r="I72" s="11"/>
      <c r="J72" s="11"/>
      <c r="K72" s="13"/>
      <c r="L72" s="13"/>
      <c r="M72" s="11"/>
      <c r="N72" s="11"/>
      <c r="O72" s="11"/>
      <c r="P72" s="11"/>
      <c r="Q72" s="11"/>
      <c r="R72" s="11"/>
      <c r="S72" s="11"/>
      <c r="T72" s="11"/>
      <c r="U72" s="11"/>
      <c r="V72" s="13"/>
      <c r="W72" s="13"/>
      <c r="X72" s="11"/>
      <c r="Y72" s="11"/>
      <c r="Z72" s="11"/>
      <c r="AA72" s="11"/>
      <c r="AB72" s="11"/>
      <c r="AC72" s="11"/>
      <c r="AD72" s="11"/>
      <c r="AE72" s="11"/>
      <c r="AF72" s="11"/>
      <c r="AG72" s="13"/>
      <c r="AH72" s="13"/>
      <c r="AI72" s="11"/>
      <c r="AJ72" s="11"/>
      <c r="AK72" s="11"/>
      <c r="AL72" s="11"/>
      <c r="AM72" s="11"/>
      <c r="AN72" s="11"/>
      <c r="AO72" s="11"/>
      <c r="AP72" s="11"/>
      <c r="AQ72" s="11"/>
      <c r="AR72" s="13"/>
      <c r="AS72" s="13"/>
      <c r="AT72" s="11"/>
      <c r="AU72" s="11"/>
      <c r="AV72" s="11"/>
      <c r="AW72" s="11"/>
      <c r="AX72" s="11"/>
      <c r="AY72" s="11"/>
      <c r="AZ72" s="11"/>
      <c r="BA72" s="11"/>
      <c r="BB72" s="11"/>
      <c r="BC72" s="13"/>
      <c r="BD72" s="13"/>
      <c r="BE72" s="11"/>
      <c r="BF72" s="11"/>
      <c r="BG72" s="11"/>
      <c r="BH72" s="11"/>
      <c r="BI72" s="11"/>
      <c r="BJ72" s="11"/>
      <c r="BK72" s="11"/>
      <c r="BL72" s="11"/>
      <c r="BM72" s="11"/>
      <c r="BN72" s="13"/>
      <c r="BO72" s="13"/>
      <c r="BP72" s="11"/>
      <c r="BQ72" s="11"/>
      <c r="BR72" s="11"/>
      <c r="BS72" s="11"/>
      <c r="BT72" s="11"/>
      <c r="BU72" s="11"/>
      <c r="BV72" s="11"/>
      <c r="BW72" s="11"/>
      <c r="BX72" s="11"/>
      <c r="BY72" s="13"/>
      <c r="BZ72" s="13"/>
      <c r="CA72" s="11"/>
      <c r="CB72" s="11"/>
      <c r="CC72" s="11"/>
      <c r="CD72" s="11"/>
      <c r="CE72" s="11"/>
      <c r="CF72" s="11"/>
      <c r="CG72" s="11"/>
      <c r="CH72" s="11"/>
      <c r="CI72" s="11"/>
      <c r="CJ72" s="13"/>
      <c r="CK72" s="13"/>
      <c r="CL72" s="11"/>
      <c r="CM72" s="11"/>
      <c r="CN72" s="11"/>
      <c r="CO72" s="11"/>
      <c r="CP72" s="11"/>
      <c r="CQ72" s="11"/>
      <c r="CR72" s="11"/>
      <c r="CS72" s="11"/>
      <c r="CT72" s="11"/>
      <c r="CU72" s="13"/>
      <c r="CV72" s="13"/>
      <c r="CW72" s="11"/>
      <c r="CX72" s="11"/>
      <c r="CY72" s="11"/>
      <c r="CZ72" s="11"/>
      <c r="DA72" s="11"/>
      <c r="DB72" s="11"/>
      <c r="DC72" s="11"/>
      <c r="DD72" s="11"/>
      <c r="DE72" s="11"/>
      <c r="DF72" s="13"/>
      <c r="DG72" s="13"/>
      <c r="DH72" s="11"/>
      <c r="DI72" s="11"/>
      <c r="DJ72" s="11"/>
      <c r="DK72" s="11"/>
      <c r="DL72" s="11"/>
      <c r="DM72" s="11"/>
      <c r="DN72" s="11"/>
      <c r="DO72" s="11"/>
      <c r="DP72" s="11"/>
      <c r="DQ72" s="13"/>
      <c r="DR72" s="13"/>
      <c r="DS72" s="11"/>
      <c r="DT72" s="11"/>
      <c r="DU72" s="11"/>
      <c r="DV72" s="11"/>
      <c r="DW72" s="11"/>
      <c r="DX72" s="11"/>
      <c r="DY72" s="11"/>
      <c r="DZ72" s="11"/>
      <c r="EA72" s="11"/>
      <c r="EB72" s="13"/>
      <c r="EC72" s="13"/>
      <c r="ED72" s="11"/>
      <c r="EE72" s="11"/>
      <c r="EF72" s="11"/>
      <c r="EG72" s="11"/>
      <c r="EH72" s="11"/>
      <c r="EI72" s="11"/>
      <c r="EJ72" s="11"/>
      <c r="EK72" s="11"/>
      <c r="EL72" s="11"/>
      <c r="EM72" s="13"/>
      <c r="EN72" s="13"/>
      <c r="EO72" s="11"/>
      <c r="EP72" s="11"/>
      <c r="EQ72" s="11"/>
      <c r="ER72" s="11"/>
      <c r="ES72" s="11"/>
    </row>
  </sheetData>
  <sheetProtection/>
  <printOptions/>
  <pageMargins left="0.7" right="0.7" top="0.75" bottom="0.75" header="0.3" footer="0.3"/>
  <pageSetup horizontalDpi="600" verticalDpi="600" orientation="landscape" paperSize="5" scale="52" r:id="rId1"/>
</worksheet>
</file>

<file path=xl/worksheets/sheet10.xml><?xml version="1.0" encoding="utf-8"?>
<worksheet xmlns="http://schemas.openxmlformats.org/spreadsheetml/2006/main" xmlns:r="http://schemas.openxmlformats.org/officeDocument/2006/relationships">
  <dimension ref="A1:P7"/>
  <sheetViews>
    <sheetView zoomScale="70" zoomScaleNormal="70" zoomScalePageLayoutView="75" workbookViewId="0" topLeftCell="A5">
      <selection activeCell="H6" sqref="H6"/>
    </sheetView>
  </sheetViews>
  <sheetFormatPr defaultColWidth="9.140625" defaultRowHeight="15"/>
  <cols>
    <col min="1" max="1" width="11.7109375" style="181" customWidth="1"/>
    <col min="2" max="2" width="15.8515625" style="181" customWidth="1"/>
    <col min="3" max="3" width="62.8515625" style="182" customWidth="1"/>
    <col min="4" max="4" width="37.00390625" style="181" customWidth="1"/>
    <col min="5" max="5" width="26.140625" style="181" customWidth="1"/>
    <col min="6" max="6" width="20.421875" style="181" customWidth="1"/>
    <col min="7" max="7" width="17.57421875" style="181" customWidth="1"/>
    <col min="8" max="14" width="15.7109375" style="181" customWidth="1"/>
    <col min="15" max="15" width="22.7109375" style="181" customWidth="1"/>
    <col min="16" max="16" width="15.7109375" style="181" customWidth="1"/>
    <col min="17" max="16384" width="9.140625" style="181" customWidth="1"/>
  </cols>
  <sheetData>
    <row r="1" spans="1:16" s="182" customFormat="1" ht="128.25" customHeight="1">
      <c r="A1" s="222" t="s">
        <v>664</v>
      </c>
      <c r="B1" s="222" t="s">
        <v>143</v>
      </c>
      <c r="C1" s="222" t="s">
        <v>140</v>
      </c>
      <c r="D1" s="222" t="s">
        <v>679</v>
      </c>
      <c r="E1" s="222" t="s">
        <v>678</v>
      </c>
      <c r="F1" s="222" t="s">
        <v>665</v>
      </c>
      <c r="G1" s="222" t="s">
        <v>666</v>
      </c>
      <c r="H1" s="222" t="s">
        <v>667</v>
      </c>
      <c r="I1" s="222" t="s">
        <v>668</v>
      </c>
      <c r="J1" s="222" t="s">
        <v>136</v>
      </c>
      <c r="K1" s="222" t="s">
        <v>669</v>
      </c>
      <c r="L1" s="222" t="s">
        <v>670</v>
      </c>
      <c r="M1" s="222" t="s">
        <v>671</v>
      </c>
      <c r="N1" s="222" t="s">
        <v>672</v>
      </c>
      <c r="O1" s="222" t="s">
        <v>673</v>
      </c>
      <c r="P1" s="223" t="s">
        <v>674</v>
      </c>
    </row>
    <row r="2" spans="1:16" s="182" customFormat="1" ht="30" customHeight="1">
      <c r="A2" s="222" t="s">
        <v>630</v>
      </c>
      <c r="B2" s="224" t="s">
        <v>631</v>
      </c>
      <c r="C2" s="224" t="s">
        <v>632</v>
      </c>
      <c r="D2" s="224" t="s">
        <v>633</v>
      </c>
      <c r="E2" s="224" t="s">
        <v>634</v>
      </c>
      <c r="F2" s="224" t="s">
        <v>635</v>
      </c>
      <c r="G2" s="224" t="s">
        <v>636</v>
      </c>
      <c r="H2" s="224" t="s">
        <v>637</v>
      </c>
      <c r="I2" s="224" t="s">
        <v>638</v>
      </c>
      <c r="J2" s="227" t="s">
        <v>639</v>
      </c>
      <c r="K2" s="224" t="s">
        <v>640</v>
      </c>
      <c r="L2" s="224" t="s">
        <v>641</v>
      </c>
      <c r="M2" s="224" t="s">
        <v>642</v>
      </c>
      <c r="N2" s="224" t="s">
        <v>643</v>
      </c>
      <c r="O2" s="224" t="s">
        <v>644</v>
      </c>
      <c r="P2" s="224" t="s">
        <v>645</v>
      </c>
    </row>
    <row r="3" spans="1:16" s="182" customFormat="1" ht="141" customHeight="1">
      <c r="A3" s="214"/>
      <c r="B3" s="215"/>
      <c r="C3" s="266" t="s">
        <v>629</v>
      </c>
      <c r="D3" s="218" t="s">
        <v>676</v>
      </c>
      <c r="E3" s="216"/>
      <c r="F3" s="217" t="s">
        <v>675</v>
      </c>
      <c r="G3" s="215"/>
      <c r="H3" s="215"/>
      <c r="I3" s="215"/>
      <c r="J3" s="219"/>
      <c r="K3" s="215"/>
      <c r="L3" s="215"/>
      <c r="M3" s="215"/>
      <c r="N3" s="215"/>
      <c r="O3" s="215"/>
      <c r="P3" s="215"/>
    </row>
    <row r="4" spans="1:16" s="185" customFormat="1" ht="165.75" customHeight="1">
      <c r="A4" s="188">
        <v>1063</v>
      </c>
      <c r="B4" s="189" t="s">
        <v>148</v>
      </c>
      <c r="C4" s="190" t="s">
        <v>658</v>
      </c>
      <c r="D4" s="191" t="s">
        <v>682</v>
      </c>
      <c r="E4" s="192">
        <v>400000</v>
      </c>
      <c r="F4" s="193"/>
      <c r="G4" s="193"/>
      <c r="H4" s="194"/>
      <c r="I4" s="195"/>
      <c r="J4" s="194"/>
      <c r="K4" s="196"/>
      <c r="L4" s="270"/>
      <c r="M4" s="230" t="e">
        <f>(E4/K4)</f>
        <v>#DIV/0!</v>
      </c>
      <c r="N4" s="228" t="e">
        <f>(L4/K4)</f>
        <v>#DIV/0!</v>
      </c>
      <c r="O4" s="229" t="e">
        <f>(N4*E4)</f>
        <v>#DIV/0!</v>
      </c>
      <c r="P4" s="273"/>
    </row>
    <row r="5" spans="1:16" s="185" customFormat="1" ht="151.5" customHeight="1">
      <c r="A5" s="188">
        <v>1074</v>
      </c>
      <c r="B5" s="205" t="s">
        <v>148</v>
      </c>
      <c r="C5" s="190" t="s">
        <v>659</v>
      </c>
      <c r="D5" s="210" t="s">
        <v>683</v>
      </c>
      <c r="E5" s="197">
        <v>400000</v>
      </c>
      <c r="F5" s="193"/>
      <c r="G5" s="193"/>
      <c r="H5" s="211"/>
      <c r="I5" s="212"/>
      <c r="J5" s="211"/>
      <c r="K5" s="213"/>
      <c r="L5" s="271"/>
      <c r="M5" s="230" t="e">
        <f>(E5/K5)</f>
        <v>#DIV/0!</v>
      </c>
      <c r="N5" s="228" t="e">
        <f>(L5/K5)</f>
        <v>#DIV/0!</v>
      </c>
      <c r="O5" s="229" t="e">
        <f>(N5*E5)</f>
        <v>#DIV/0!</v>
      </c>
      <c r="P5" s="274"/>
    </row>
    <row r="6" spans="1:16" s="185" customFormat="1" ht="209.25" customHeight="1">
      <c r="A6" s="198">
        <v>1665</v>
      </c>
      <c r="B6" s="189" t="s">
        <v>148</v>
      </c>
      <c r="C6" s="190" t="s">
        <v>686</v>
      </c>
      <c r="D6" s="210" t="s">
        <v>684</v>
      </c>
      <c r="E6" s="197">
        <v>320000</v>
      </c>
      <c r="F6" s="267"/>
      <c r="G6" s="268"/>
      <c r="H6" s="269"/>
      <c r="I6" s="269"/>
      <c r="J6" s="269"/>
      <c r="K6" s="269"/>
      <c r="L6" s="269"/>
      <c r="M6" s="230" t="e">
        <f>(E6/K6)</f>
        <v>#DIV/0!</v>
      </c>
      <c r="N6" s="228" t="e">
        <f>(L6/K6)</f>
        <v>#DIV/0!</v>
      </c>
      <c r="O6" s="229" t="e">
        <f>(N6*E6)</f>
        <v>#DIV/0!</v>
      </c>
      <c r="P6" s="273"/>
    </row>
    <row r="7" spans="1:16" s="185" customFormat="1" ht="195.75" customHeight="1">
      <c r="A7" s="198"/>
      <c r="B7" s="189"/>
      <c r="C7" s="220" t="s">
        <v>687</v>
      </c>
      <c r="D7" s="191"/>
      <c r="E7" s="197"/>
      <c r="F7" s="204"/>
      <c r="G7" s="199"/>
      <c r="H7" s="200"/>
      <c r="I7" s="200"/>
      <c r="J7" s="200"/>
      <c r="K7" s="200"/>
      <c r="L7" s="200"/>
      <c r="M7" s="200"/>
      <c r="N7" s="189"/>
      <c r="O7" s="201" t="e">
        <f>SUM(O4:O6)</f>
        <v>#DIV/0!</v>
      </c>
      <c r="P7" s="201"/>
    </row>
  </sheetData>
  <sheetProtection selectLockedCells="1"/>
  <conditionalFormatting sqref="D7">
    <cfRule type="colorScale" priority="23" dxfId="0">
      <colorScale>
        <cfvo type="min" val="0"/>
        <cfvo type="max"/>
        <color rgb="FFFF7128"/>
        <color rgb="FFFFEF9C"/>
      </colorScale>
    </cfRule>
  </conditionalFormatting>
  <conditionalFormatting sqref="D5">
    <cfRule type="colorScale" priority="21" dxfId="0">
      <colorScale>
        <cfvo type="min" val="0"/>
        <cfvo type="max"/>
        <color rgb="FFFF7128"/>
        <color rgb="FFFFEF9C"/>
      </colorScale>
    </cfRule>
  </conditionalFormatting>
  <conditionalFormatting sqref="D6">
    <cfRule type="colorScale" priority="20" dxfId="0">
      <colorScale>
        <cfvo type="min" val="0"/>
        <cfvo type="max"/>
        <color rgb="FFFF7128"/>
        <color rgb="FFFFEF9C"/>
      </colorScale>
    </cfRule>
  </conditionalFormatting>
  <conditionalFormatting sqref="F4:G4">
    <cfRule type="colorScale" priority="18" dxfId="0">
      <colorScale>
        <cfvo type="min" val="0"/>
        <cfvo type="max"/>
        <color rgb="FFFF7128"/>
        <color rgb="FFFFEF9C"/>
      </colorScale>
    </cfRule>
  </conditionalFormatting>
  <conditionalFormatting sqref="D4">
    <cfRule type="colorScale" priority="19" dxfId="0">
      <colorScale>
        <cfvo type="min" val="0"/>
        <cfvo type="max"/>
        <color rgb="FFFF7128"/>
        <color rgb="FFFFEF9C"/>
      </colorScale>
    </cfRule>
  </conditionalFormatting>
  <conditionalFormatting sqref="F5:G5">
    <cfRule type="colorScale" priority="447" dxfId="0">
      <colorScale>
        <cfvo type="min" val="0"/>
        <cfvo type="max"/>
        <color rgb="FFFF7128"/>
        <color rgb="FFFFEF9C"/>
      </colorScale>
    </cfRule>
  </conditionalFormatting>
  <conditionalFormatting sqref="M4:O4">
    <cfRule type="colorScale" priority="17" dxfId="0">
      <colorScale>
        <cfvo type="min" val="0"/>
        <cfvo type="max"/>
        <color rgb="FFFF7128"/>
        <color rgb="FFFFEF9C"/>
      </colorScale>
    </cfRule>
  </conditionalFormatting>
  <conditionalFormatting sqref="M5:O5">
    <cfRule type="colorScale" priority="11" dxfId="0">
      <colorScale>
        <cfvo type="min" val="0"/>
        <cfvo type="max"/>
        <color rgb="FFFF7128"/>
        <color rgb="FFFFEF9C"/>
      </colorScale>
    </cfRule>
  </conditionalFormatting>
  <conditionalFormatting sqref="M6:O6">
    <cfRule type="colorScale" priority="10" dxfId="0">
      <colorScale>
        <cfvo type="min" val="0"/>
        <cfvo type="max"/>
        <color rgb="FFFF7128"/>
        <color rgb="FFFFEF9C"/>
      </colorScale>
    </cfRule>
  </conditionalFormatting>
  <printOptions/>
  <pageMargins left="0.7" right="0.7" top="0.54" bottom="0.49" header="0.3" footer="0.3"/>
  <pageSetup fitToHeight="0" horizontalDpi="600" verticalDpi="600" orientation="landscape" paperSize="5" scale="47" r:id="rId1"/>
  <headerFooter>
    <oddHeader>&amp;CShelby County Board of Education (SCBE)
2017-2018 SY Commodity Processing Bid
Commodity Processing &amp; Commercial Frozen - Serving (ALL or NONE) II</oddHeader>
    <oddFooter>&amp;LLSULTONV4&amp;CPage &amp;P&amp;R&amp;D</oddFooter>
  </headerFooter>
</worksheet>
</file>

<file path=xl/worksheets/sheet2.xml><?xml version="1.0" encoding="utf-8"?>
<worksheet xmlns="http://schemas.openxmlformats.org/spreadsheetml/2006/main" xmlns:r="http://schemas.openxmlformats.org/officeDocument/2006/relationships">
  <dimension ref="A1:BB72"/>
  <sheetViews>
    <sheetView zoomScalePageLayoutView="0" workbookViewId="0" topLeftCell="A1">
      <pane xSplit="8" ySplit="1" topLeftCell="AZ36" activePane="bottomRight" state="frozen"/>
      <selection pane="topLeft" activeCell="A1" sqref="A1"/>
      <selection pane="topRight" activeCell="E1" sqref="E1"/>
      <selection pane="bottomLeft" activeCell="A2" sqref="A2"/>
      <selection pane="bottomRight" activeCell="D38" sqref="D38"/>
    </sheetView>
  </sheetViews>
  <sheetFormatPr defaultColWidth="9.140625" defaultRowHeight="15"/>
  <cols>
    <col min="2" max="2" width="11.8515625" style="0" customWidth="1"/>
    <col min="3" max="3" width="12.421875" style="0" customWidth="1"/>
    <col min="4" max="4" width="31.8515625" style="0" customWidth="1"/>
  </cols>
  <sheetData>
    <row r="1" spans="1:54" ht="15">
      <c r="A1" s="7" t="s">
        <v>142</v>
      </c>
      <c r="B1" s="7" t="s">
        <v>139</v>
      </c>
      <c r="C1" s="7" t="s">
        <v>143</v>
      </c>
      <c r="D1" s="7" t="s">
        <v>140</v>
      </c>
      <c r="E1" s="103" t="s">
        <v>51</v>
      </c>
      <c r="F1" s="103" t="s">
        <v>52</v>
      </c>
      <c r="G1" s="103" t="s">
        <v>53</v>
      </c>
      <c r="H1" s="103" t="s">
        <v>54</v>
      </c>
      <c r="I1" s="103" t="s">
        <v>55</v>
      </c>
      <c r="J1" s="103" t="s">
        <v>56</v>
      </c>
      <c r="K1" s="103" t="s">
        <v>57</v>
      </c>
      <c r="L1" s="103" t="s">
        <v>58</v>
      </c>
      <c r="M1" s="103" t="s">
        <v>59</v>
      </c>
      <c r="N1" s="103" t="s">
        <v>60</v>
      </c>
      <c r="O1" s="103" t="s">
        <v>61</v>
      </c>
      <c r="P1" s="103" t="s">
        <v>62</v>
      </c>
      <c r="Q1" s="103" t="s">
        <v>63</v>
      </c>
      <c r="R1" s="103" t="s">
        <v>64</v>
      </c>
      <c r="S1" s="103" t="s">
        <v>65</v>
      </c>
      <c r="T1" s="103" t="s">
        <v>66</v>
      </c>
      <c r="U1" s="103" t="s">
        <v>67</v>
      </c>
      <c r="V1" s="103" t="s">
        <v>68</v>
      </c>
      <c r="W1" s="103" t="s">
        <v>69</v>
      </c>
      <c r="X1" s="103" t="s">
        <v>70</v>
      </c>
      <c r="Y1" s="103" t="s">
        <v>71</v>
      </c>
      <c r="Z1" s="103" t="s">
        <v>72</v>
      </c>
      <c r="AA1" s="103" t="s">
        <v>73</v>
      </c>
      <c r="AB1" s="103" t="s">
        <v>74</v>
      </c>
      <c r="AC1" s="103" t="s">
        <v>75</v>
      </c>
      <c r="AD1" s="103" t="s">
        <v>76</v>
      </c>
      <c r="AE1" s="103" t="s">
        <v>77</v>
      </c>
      <c r="AF1" s="103" t="s">
        <v>78</v>
      </c>
      <c r="AG1" s="103" t="s">
        <v>79</v>
      </c>
      <c r="AH1" s="103" t="s">
        <v>80</v>
      </c>
      <c r="AI1" s="103" t="s">
        <v>81</v>
      </c>
      <c r="AJ1" s="103" t="s">
        <v>82</v>
      </c>
      <c r="AK1" s="103" t="s">
        <v>83</v>
      </c>
      <c r="AL1" s="103" t="s">
        <v>84</v>
      </c>
      <c r="AM1" s="103" t="s">
        <v>85</v>
      </c>
      <c r="AN1" s="103" t="s">
        <v>86</v>
      </c>
      <c r="AO1" s="103" t="s">
        <v>87</v>
      </c>
      <c r="AP1" s="103" t="s">
        <v>88</v>
      </c>
      <c r="AQ1" s="103" t="s">
        <v>89</v>
      </c>
      <c r="AR1" s="7" t="s">
        <v>144</v>
      </c>
      <c r="AS1" s="7" t="s">
        <v>145</v>
      </c>
      <c r="AT1" s="8" t="s">
        <v>132</v>
      </c>
      <c r="AU1" s="6" t="s">
        <v>134</v>
      </c>
      <c r="AV1" s="6" t="s">
        <v>136</v>
      </c>
      <c r="AW1" s="6" t="s">
        <v>133</v>
      </c>
      <c r="AX1" s="6" t="s">
        <v>135</v>
      </c>
      <c r="AY1" s="6" t="s">
        <v>137</v>
      </c>
      <c r="AZ1" s="6" t="s">
        <v>150</v>
      </c>
      <c r="BA1" s="6" t="s">
        <v>146</v>
      </c>
      <c r="BB1" s="9" t="s">
        <v>138</v>
      </c>
    </row>
    <row r="2" spans="1:54" ht="144">
      <c r="A2" s="27">
        <v>1044</v>
      </c>
      <c r="B2" s="28">
        <v>792000</v>
      </c>
      <c r="C2" s="29" t="s">
        <v>148</v>
      </c>
      <c r="D2" s="83" t="s">
        <v>582</v>
      </c>
      <c r="E2">
        <f ca="1">IF(ISERROR(OFFSET(Tabulation!L2,0,(COLUMN(E2)-COLUMN($E$2))*10)),"",OFFSET(Tabulation!L2,0,(COLUMN(E2)-COLUMN($E$2))*10))</f>
      </c>
      <c r="F2">
        <f ca="1">IF(ISERROR(OFFSET(Tabulation!M2,0,(COLUMN(F2)-COLUMN($E$2))*10)),"",OFFSET(Tabulation!M2,0,(COLUMN(F2)-COLUMN($E$2))*10))</f>
      </c>
      <c r="G2">
        <f ca="1">IF(ISERROR(OFFSET(Tabulation!N2,0,(COLUMN(G2)-COLUMN($E$2))*10)),"",OFFSET(Tabulation!N2,0,(COLUMN(G2)-COLUMN($E$2))*10))</f>
      </c>
      <c r="H2">
        <f ca="1">IF(ISERROR(OFFSET(Tabulation!O2,0,(COLUMN(H2)-COLUMN($E$2))*10)),"",OFFSET(Tabulation!O2,0,(COLUMN(H2)-COLUMN($E$2))*10))</f>
      </c>
      <c r="I2">
        <f ca="1">IF(ISERROR(OFFSET(Tabulation!P2,0,(COLUMN(I2)-COLUMN($E$2))*10)),"",OFFSET(Tabulation!P2,0,(COLUMN(I2)-COLUMN($E$2))*10))</f>
      </c>
      <c r="J2">
        <f ca="1">IF(ISERROR(OFFSET(Tabulation!Q2,0,(COLUMN(J2)-COLUMN($E$2))*10)),"",OFFSET(Tabulation!Q2,0,(COLUMN(J2)-COLUMN($E$2))*10))</f>
      </c>
      <c r="K2">
        <f ca="1">IF(ISERROR(OFFSET(Tabulation!R2,0,(COLUMN(K2)-COLUMN($E$2))*10)),"",OFFSET(Tabulation!R2,0,(COLUMN(K2)-COLUMN($E$2))*10))</f>
      </c>
      <c r="L2">
        <f ca="1">IF(ISERROR(OFFSET(Tabulation!S2,0,(COLUMN(L2)-COLUMN($E$2))*10)),"",OFFSET(Tabulation!S2,0,(COLUMN(L2)-COLUMN($E$2))*10))</f>
      </c>
      <c r="M2">
        <f ca="1">IF(ISERROR(OFFSET(Tabulation!T2,0,(COLUMN(M2)-COLUMN($E$2))*10)),"",OFFSET(Tabulation!T2,0,(COLUMN(M2)-COLUMN($E$2))*10))</f>
      </c>
      <c r="N2">
        <f ca="1">IF(ISERROR(OFFSET(Tabulation!U2,0,(COLUMN(N2)-COLUMN($E$2))*10)),"",OFFSET(Tabulation!U2,0,(COLUMN(N2)-COLUMN($E$2))*10))</f>
      </c>
      <c r="O2">
        <f ca="1">IF(ISERROR(OFFSET(Tabulation!V2,0,(COLUMN(O2)-COLUMN($E$2))*10)),"",OFFSET(Tabulation!V2,0,(COLUMN(O2)-COLUMN($E$2))*10))</f>
        <v>56.05</v>
      </c>
      <c r="P2">
        <f ca="1">IF(ISERROR(OFFSET(Tabulation!W2,0,(COLUMN(P2)-COLUMN($E$2))*10)),"",OFFSET(Tabulation!W2,0,(COLUMN(P2)-COLUMN($E$2))*10))</f>
      </c>
      <c r="Q2">
        <f ca="1">IF(ISERROR(OFFSET(Tabulation!X2,0,(COLUMN(Q2)-COLUMN($E$2))*10)),"",OFFSET(Tabulation!X2,0,(COLUMN(Q2)-COLUMN($E$2))*10))</f>
      </c>
      <c r="R2">
        <f ca="1">IF(ISERROR(OFFSET(Tabulation!Y2,0,(COLUMN(R2)-COLUMN($E$2))*10)),"",OFFSET(Tabulation!Y2,0,(COLUMN(R2)-COLUMN($E$2))*10))</f>
      </c>
      <c r="S2">
        <f ca="1">IF(ISERROR(OFFSET(Tabulation!Z2,0,(COLUMN(S2)-COLUMN($E$2))*10)),"",OFFSET(Tabulation!Z2,0,(COLUMN(S2)-COLUMN($E$2))*10))</f>
      </c>
      <c r="T2">
        <f ca="1">IF(ISERROR(OFFSET(Tabulation!AA2,0,(COLUMN(T2)-COLUMN($E$2))*10)),"",OFFSET(Tabulation!AA2,0,(COLUMN(T2)-COLUMN($E$2))*10))</f>
      </c>
      <c r="U2">
        <f ca="1">IF(ISERROR(OFFSET(Tabulation!AB2,0,(COLUMN(U2)-COLUMN($E$2))*10)),"",OFFSET(Tabulation!AB2,0,(COLUMN(U2)-COLUMN($E$2))*10))</f>
      </c>
      <c r="V2">
        <f ca="1">IF(ISERROR(OFFSET(Tabulation!AC2,0,(COLUMN(V2)-COLUMN($E$2))*10)),"",OFFSET(Tabulation!AC2,0,(COLUMN(V2)-COLUMN($E$2))*10))</f>
      </c>
      <c r="W2">
        <f ca="1">IF(ISERROR(OFFSET(Tabulation!AD2,0,(COLUMN(W2)-COLUMN($E$2))*10)),"",OFFSET(Tabulation!AD2,0,(COLUMN(W2)-COLUMN($E$2))*10))</f>
      </c>
      <c r="X2">
        <f ca="1">IF(ISERROR(OFFSET(Tabulation!AE2,0,(COLUMN(X2)-COLUMN($E$2))*10)),"",OFFSET(Tabulation!AE2,0,(COLUMN(X2)-COLUMN($E$2))*10))</f>
      </c>
      <c r="Y2">
        <f ca="1">IF(ISERROR(OFFSET(Tabulation!AF2,0,(COLUMN(Y2)-COLUMN($E$2))*10)),"",OFFSET(Tabulation!AF2,0,(COLUMN(Y2)-COLUMN($E$2))*10))</f>
      </c>
      <c r="Z2">
        <f ca="1">IF(ISERROR(OFFSET(Tabulation!AG2,0,(COLUMN(Z2)-COLUMN($E$2))*10)),"",OFFSET(Tabulation!AG2,0,(COLUMN(Z2)-COLUMN($E$2))*10))</f>
      </c>
      <c r="AA2">
        <f ca="1">IF(ISERROR(OFFSET(Tabulation!AH2,0,(COLUMN(AA2)-COLUMN($E$2))*10)),"",OFFSET(Tabulation!AH2,0,(COLUMN(AA2)-COLUMN($E$2))*10))</f>
      </c>
      <c r="AB2">
        <f ca="1">IF(ISERROR(OFFSET(Tabulation!AI2,0,(COLUMN(AB2)-COLUMN($E$2))*10)),"",OFFSET(Tabulation!AI2,0,(COLUMN(AB2)-COLUMN($E$2))*10))</f>
      </c>
      <c r="AC2">
        <f ca="1">IF(ISERROR(OFFSET(Tabulation!AJ2,0,(COLUMN(AC2)-COLUMN($E$2))*10)),"",OFFSET(Tabulation!AJ2,0,(COLUMN(AC2)-COLUMN($E$2))*10))</f>
      </c>
      <c r="AD2">
        <f ca="1">IF(ISERROR(OFFSET(Tabulation!AK2,0,(COLUMN(AD2)-COLUMN($E$2))*10)),"",OFFSET(Tabulation!AK2,0,(COLUMN(AD2)-COLUMN($E$2))*10))</f>
      </c>
      <c r="AE2">
        <f ca="1">IF(ISERROR(OFFSET(Tabulation!AL2,0,(COLUMN(AE2)-COLUMN($E$2))*10)),"",OFFSET(Tabulation!AL2,0,(COLUMN(AE2)-COLUMN($E$2))*10))</f>
      </c>
      <c r="AF2">
        <f ca="1">IF(ISERROR(OFFSET(Tabulation!AM2,0,(COLUMN(AF2)-COLUMN($E$2))*10)),"",OFFSET(Tabulation!AM2,0,(COLUMN(AF2)-COLUMN($E$2))*10))</f>
      </c>
      <c r="AG2">
        <f ca="1">IF(ISERROR(OFFSET(Tabulation!AN2,0,(COLUMN(AG2)-COLUMN($E$2))*10)),"",OFFSET(Tabulation!AN2,0,(COLUMN(AG2)-COLUMN($E$2))*10))</f>
      </c>
      <c r="AH2">
        <f ca="1">IF(ISERROR(OFFSET(Tabulation!AO2,0,(COLUMN(AH2)-COLUMN($E$2))*10)),"",OFFSET(Tabulation!AO2,0,(COLUMN(AH2)-COLUMN($E$2))*10))</f>
      </c>
      <c r="AI2">
        <f ca="1">IF(ISERROR(OFFSET(Tabulation!AP2,0,(COLUMN(AI2)-COLUMN($E$2))*10)),"",OFFSET(Tabulation!AP2,0,(COLUMN(AI2)-COLUMN($E$2))*10))</f>
      </c>
      <c r="AJ2">
        <f ca="1">IF(ISERROR(OFFSET(Tabulation!AQ2,0,(COLUMN(AJ2)-COLUMN($E$2))*10)),"",OFFSET(Tabulation!AQ2,0,(COLUMN(AJ2)-COLUMN($E$2))*10))</f>
      </c>
      <c r="AK2">
        <f ca="1">IF(ISERROR(OFFSET(Tabulation!AR2,0,(COLUMN(AK2)-COLUMN($E$2))*10)),"",OFFSET(Tabulation!AR2,0,(COLUMN(AK2)-COLUMN($E$2))*10))</f>
      </c>
      <c r="AL2">
        <f ca="1">IF(ISERROR(OFFSET(Tabulation!AS2,0,(COLUMN(AL2)-COLUMN($E$2))*10)),"",OFFSET(Tabulation!AS2,0,(COLUMN(AL2)-COLUMN($E$2))*10))</f>
      </c>
      <c r="AM2">
        <f ca="1">IF(ISERROR(OFFSET(Tabulation!AT2,0,(COLUMN(AM2)-COLUMN($E$2))*10)),"",OFFSET(Tabulation!AT2,0,(COLUMN(AM2)-COLUMN($E$2))*10))</f>
      </c>
      <c r="AN2">
        <f ca="1">IF(ISERROR(OFFSET(Tabulation!AU2,0,(COLUMN(AN2)-COLUMN($E$2))*10)),"",OFFSET(Tabulation!AU2,0,(COLUMN(AN2)-COLUMN($E$2))*10))</f>
      </c>
      <c r="AO2">
        <f ca="1">IF(ISERROR(OFFSET(Tabulation!AV2,0,(COLUMN(AO2)-COLUMN($E$2))*10)),"",OFFSET(Tabulation!AV2,0,(COLUMN(AO2)-COLUMN($E$2))*10))</f>
      </c>
      <c r="AP2" s="1">
        <f aca="true" t="shared" si="0" ref="AP2:AP33">MIN(E2:AO2)</f>
        <v>56.05</v>
      </c>
      <c r="AQ2" s="1">
        <f aca="true" t="shared" si="1" ref="AQ2:AQ33">MATCH(AP2,E2:AO2,0)</f>
        <v>11</v>
      </c>
      <c r="AR2" s="1" t="str">
        <f ca="1">IF(ISBLANK((OFFSET(Tabulation!E2,0,($AQ2-1)*11))),"",OFFSET(Tabulation!E2,0,($AQ2-1)*11))</f>
        <v>Gordon Foods</v>
      </c>
      <c r="AS2" s="1" t="str">
        <f ca="1">IF(ISBLANK((OFFSET(Tabulation!F2,0,($AQ2-1)*11))),"",OFFSET(Tabulation!F2,0,($AQ2-1)*11))</f>
        <v> Net 30</v>
      </c>
      <c r="AT2" s="1" t="str">
        <f ca="1">IF(ISBLANK((OFFSET(Tabulation!G2,0,($AQ2-1)*11))),"",OFFSET(Tabulation!G2,0,($AQ2-1)*11))</f>
        <v>ES Foods</v>
      </c>
      <c r="AU2" s="1">
        <f ca="1">IF(ISBLANK((OFFSET(Tabulation!H2,0,($AQ2-1)*11))),"",OFFSET(Tabulation!H2,0,($AQ2-1)*11))</f>
        <v>61119</v>
      </c>
      <c r="AV2" s="1" t="str">
        <f ca="1">IF(ISBLANK((OFFSET(Tabulation!I2,0,($AQ2-1)*11))),"",OFFSET(Tabulation!I2,0,($AQ2-1)*11))</f>
        <v>2-36ct</v>
      </c>
      <c r="AW2" s="1">
        <f ca="1">IF(ISBLANK((OFFSET(Tabulation!J2,0,($AQ2-1)*11))),"",OFFSET(Tabulation!J2,0,($AQ2-1)*11))</f>
        <v>1</v>
      </c>
      <c r="AX2" s="1">
        <f ca="1">IF(ISBLANK((OFFSET(Tabulation!K2,0,($AQ2-1)*11))),"",OFFSET(Tabulation!K2,0,($AQ2-1)*11))</f>
        <v>56.05</v>
      </c>
      <c r="AY2" s="1">
        <f ca="1">IF(ISBLANK((OFFSET(Tabulation!L2,0,($AQ2-1)*11))),"",OFFSET(Tabulation!L2,0,($AQ2-1)*11))</f>
        <v>56.05</v>
      </c>
      <c r="AZ2" s="1">
        <f ca="1">IF(ISBLANK((OFFSET(Tabulation!M2,0,($AQ2-1)*11))),"",OFFSET(Tabulation!M2,0,($AQ2-1)*11))</f>
        <v>616550</v>
      </c>
      <c r="BA2" s="1">
        <f ca="1">IF(ISBLANK((OFFSET(Tabulation!N2,0,($AQ2-1)*11))),"",OFFSET(Tabulation!N2,0,($AQ2-1)*11))</f>
      </c>
      <c r="BB2" s="1">
        <f ca="1">IF(ISBLANK((OFFSET(Tabulation!O2,0,($AQ2-1)*11))),"",OFFSET(Tabulation!O2,0,($AQ2-1)*11))</f>
      </c>
    </row>
    <row r="3" spans="1:54" ht="48">
      <c r="A3" s="17">
        <v>1046</v>
      </c>
      <c r="B3" s="18">
        <v>30</v>
      </c>
      <c r="C3" s="19" t="s">
        <v>131</v>
      </c>
      <c r="D3" s="82" t="s">
        <v>566</v>
      </c>
      <c r="E3">
        <f ca="1">IF(ISERROR(OFFSET(Tabulation!L3,0,(COLUMN(E3)-COLUMN($E$2))*10)),"",OFFSET(Tabulation!L3,0,(COLUMN(E3)-COLUMN($E$2))*10))</f>
      </c>
      <c r="F3">
        <f ca="1">IF(ISERROR(OFFSET(Tabulation!M3,0,(COLUMN(F3)-COLUMN($E$2))*10)),"",OFFSET(Tabulation!M3,0,(COLUMN(F3)-COLUMN($E$2))*10))</f>
      </c>
      <c r="G3">
        <f ca="1">IF(ISERROR(OFFSET(Tabulation!N3,0,(COLUMN(G3)-COLUMN($E$2))*10)),"",OFFSET(Tabulation!N3,0,(COLUMN(G3)-COLUMN($E$2))*10))</f>
      </c>
      <c r="H3">
        <f ca="1">IF(ISERROR(OFFSET(Tabulation!O3,0,(COLUMN(H3)-COLUMN($E$2))*10)),"",OFFSET(Tabulation!O3,0,(COLUMN(H3)-COLUMN($E$2))*10))</f>
        <v>0.08452380952380951</v>
      </c>
      <c r="I3">
        <f ca="1">IF(ISERROR(OFFSET(Tabulation!P3,0,(COLUMN(I3)-COLUMN($E$2))*10)),"",OFFSET(Tabulation!P3,0,(COLUMN(I3)-COLUMN($E$2))*10))</f>
      </c>
      <c r="J3">
        <f ca="1">IF(ISERROR(OFFSET(Tabulation!Q3,0,(COLUMN(J3)-COLUMN($E$2))*10)),"",OFFSET(Tabulation!Q3,0,(COLUMN(J3)-COLUMN($E$2))*10))</f>
      </c>
      <c r="K3">
        <f ca="1">IF(ISERROR(OFFSET(Tabulation!R3,0,(COLUMN(K3)-COLUMN($E$2))*10)),"",OFFSET(Tabulation!R3,0,(COLUMN(K3)-COLUMN($E$2))*10))</f>
      </c>
      <c r="L3">
        <f ca="1">IF(ISERROR(OFFSET(Tabulation!S3,0,(COLUMN(L3)-COLUMN($E$2))*10)),"",OFFSET(Tabulation!S3,0,(COLUMN(L3)-COLUMN($E$2))*10))</f>
        <v>0.0718154761904762</v>
      </c>
      <c r="M3">
        <f ca="1">IF(ISERROR(OFFSET(Tabulation!T3,0,(COLUMN(M3)-COLUMN($E$2))*10)),"",OFFSET(Tabulation!T3,0,(COLUMN(M3)-COLUMN($E$2))*10))</f>
      </c>
      <c r="N3">
        <f ca="1">IF(ISERROR(OFFSET(Tabulation!U3,0,(COLUMN(N3)-COLUMN($E$2))*10)),"",OFFSET(Tabulation!U3,0,(COLUMN(N3)-COLUMN($E$2))*10))</f>
      </c>
      <c r="O3">
        <f ca="1">IF(ISERROR(OFFSET(Tabulation!V3,0,(COLUMN(O3)-COLUMN($E$2))*10)),"",OFFSET(Tabulation!V3,0,(COLUMN(O3)-COLUMN($E$2))*10))</f>
        <v>0.11485119047619048</v>
      </c>
      <c r="P3">
        <f ca="1">IF(ISERROR(OFFSET(Tabulation!W3,0,(COLUMN(P3)-COLUMN($E$2))*10)),"",OFFSET(Tabulation!W3,0,(COLUMN(P3)-COLUMN($E$2))*10))</f>
      </c>
      <c r="Q3">
        <f ca="1">IF(ISERROR(OFFSET(Tabulation!X3,0,(COLUMN(Q3)-COLUMN($E$2))*10)),"",OFFSET(Tabulation!X3,0,(COLUMN(Q3)-COLUMN($E$2))*10))</f>
        <v>22.33</v>
      </c>
      <c r="R3">
        <f ca="1">IF(ISERROR(OFFSET(Tabulation!Y3,0,(COLUMN(R3)-COLUMN($E$2))*10)),"",OFFSET(Tabulation!Y3,0,(COLUMN(R3)-COLUMN($E$2))*10))</f>
      </c>
      <c r="S3">
        <f ca="1">IF(ISERROR(OFFSET(Tabulation!Z3,0,(COLUMN(S3)-COLUMN($E$2))*10)),"",OFFSET(Tabulation!Z3,0,(COLUMN(S3)-COLUMN($E$2))*10))</f>
      </c>
      <c r="T3">
        <f ca="1">IF(ISERROR(OFFSET(Tabulation!AA3,0,(COLUMN(T3)-COLUMN($E$2))*10)),"",OFFSET(Tabulation!AA3,0,(COLUMN(T3)-COLUMN($E$2))*10))</f>
      </c>
      <c r="U3">
        <f ca="1">IF(ISERROR(OFFSET(Tabulation!AB3,0,(COLUMN(U3)-COLUMN($E$2))*10)),"",OFFSET(Tabulation!AB3,0,(COLUMN(U3)-COLUMN($E$2))*10))</f>
      </c>
      <c r="V3">
        <f ca="1">IF(ISERROR(OFFSET(Tabulation!AC3,0,(COLUMN(V3)-COLUMN($E$2))*10)),"",OFFSET(Tabulation!AC3,0,(COLUMN(V3)-COLUMN($E$2))*10))</f>
      </c>
      <c r="W3">
        <f ca="1">IF(ISERROR(OFFSET(Tabulation!AD3,0,(COLUMN(W3)-COLUMN($E$2))*10)),"",OFFSET(Tabulation!AD3,0,(COLUMN(W3)-COLUMN($E$2))*10))</f>
      </c>
      <c r="X3">
        <f ca="1">IF(ISERROR(OFFSET(Tabulation!AE3,0,(COLUMN(X3)-COLUMN($E$2))*10)),"",OFFSET(Tabulation!AE3,0,(COLUMN(X3)-COLUMN($E$2))*10))</f>
      </c>
      <c r="Y3">
        <f ca="1">IF(ISERROR(OFFSET(Tabulation!AF3,0,(COLUMN(Y3)-COLUMN($E$2))*10)),"",OFFSET(Tabulation!AF3,0,(COLUMN(Y3)-COLUMN($E$2))*10))</f>
      </c>
      <c r="Z3">
        <f ca="1">IF(ISERROR(OFFSET(Tabulation!AG3,0,(COLUMN(Z3)-COLUMN($E$2))*10)),"",OFFSET(Tabulation!AG3,0,(COLUMN(Z3)-COLUMN($E$2))*10))</f>
      </c>
      <c r="AA3">
        <f ca="1">IF(ISERROR(OFFSET(Tabulation!AH3,0,(COLUMN(AA3)-COLUMN($E$2))*10)),"",OFFSET(Tabulation!AH3,0,(COLUMN(AA3)-COLUMN($E$2))*10))</f>
      </c>
      <c r="AB3">
        <f ca="1">IF(ISERROR(OFFSET(Tabulation!AI3,0,(COLUMN(AB3)-COLUMN($E$2))*10)),"",OFFSET(Tabulation!AI3,0,(COLUMN(AB3)-COLUMN($E$2))*10))</f>
      </c>
      <c r="AC3">
        <f ca="1">IF(ISERROR(OFFSET(Tabulation!AJ3,0,(COLUMN(AC3)-COLUMN($E$2))*10)),"",OFFSET(Tabulation!AJ3,0,(COLUMN(AC3)-COLUMN($E$2))*10))</f>
      </c>
      <c r="AD3">
        <f ca="1">IF(ISERROR(OFFSET(Tabulation!AK3,0,(COLUMN(AD3)-COLUMN($E$2))*10)),"",OFFSET(Tabulation!AK3,0,(COLUMN(AD3)-COLUMN($E$2))*10))</f>
      </c>
      <c r="AE3">
        <f ca="1">IF(ISERROR(OFFSET(Tabulation!AL3,0,(COLUMN(AE3)-COLUMN($E$2))*10)),"",OFFSET(Tabulation!AL3,0,(COLUMN(AE3)-COLUMN($E$2))*10))</f>
      </c>
      <c r="AF3">
        <f ca="1">IF(ISERROR(OFFSET(Tabulation!AM3,0,(COLUMN(AF3)-COLUMN($E$2))*10)),"",OFFSET(Tabulation!AM3,0,(COLUMN(AF3)-COLUMN($E$2))*10))</f>
      </c>
      <c r="AG3">
        <f ca="1">IF(ISERROR(OFFSET(Tabulation!AN3,0,(COLUMN(AG3)-COLUMN($E$2))*10)),"",OFFSET(Tabulation!AN3,0,(COLUMN(AG3)-COLUMN($E$2))*10))</f>
      </c>
      <c r="AH3">
        <f ca="1">IF(ISERROR(OFFSET(Tabulation!AO3,0,(COLUMN(AH3)-COLUMN($E$2))*10)),"",OFFSET(Tabulation!AO3,0,(COLUMN(AH3)-COLUMN($E$2))*10))</f>
      </c>
      <c r="AI3">
        <f ca="1">IF(ISERROR(OFFSET(Tabulation!AP3,0,(COLUMN(AI3)-COLUMN($E$2))*10)),"",OFFSET(Tabulation!AP3,0,(COLUMN(AI3)-COLUMN($E$2))*10))</f>
      </c>
      <c r="AJ3">
        <f ca="1">IF(ISERROR(OFFSET(Tabulation!AQ3,0,(COLUMN(AJ3)-COLUMN($E$2))*10)),"",OFFSET(Tabulation!AQ3,0,(COLUMN(AJ3)-COLUMN($E$2))*10))</f>
      </c>
      <c r="AK3">
        <f ca="1">IF(ISERROR(OFFSET(Tabulation!AR3,0,(COLUMN(AK3)-COLUMN($E$2))*10)),"",OFFSET(Tabulation!AR3,0,(COLUMN(AK3)-COLUMN($E$2))*10))</f>
      </c>
      <c r="AL3">
        <f ca="1">IF(ISERROR(OFFSET(Tabulation!AS3,0,(COLUMN(AL3)-COLUMN($E$2))*10)),"",OFFSET(Tabulation!AS3,0,(COLUMN(AL3)-COLUMN($E$2))*10))</f>
      </c>
      <c r="AM3">
        <f ca="1">IF(ISERROR(OFFSET(Tabulation!AT3,0,(COLUMN(AM3)-COLUMN($E$2))*10)),"",OFFSET(Tabulation!AT3,0,(COLUMN(AM3)-COLUMN($E$2))*10))</f>
      </c>
      <c r="AN3">
        <f ca="1">IF(ISERROR(OFFSET(Tabulation!AU3,0,(COLUMN(AN3)-COLUMN($E$2))*10)),"",OFFSET(Tabulation!AU3,0,(COLUMN(AN3)-COLUMN($E$2))*10))</f>
      </c>
      <c r="AO3">
        <f ca="1">IF(ISERROR(OFFSET(Tabulation!AV3,0,(COLUMN(AO3)-COLUMN($E$2))*10)),"",OFFSET(Tabulation!AV3,0,(COLUMN(AO3)-COLUMN($E$2))*10))</f>
      </c>
      <c r="AP3" s="1">
        <f t="shared" si="0"/>
        <v>0.0718154761904762</v>
      </c>
      <c r="AQ3">
        <f t="shared" si="1"/>
        <v>8</v>
      </c>
      <c r="AR3" t="str">
        <f ca="1">IF(ISBLANK((OFFSET(Tabulation!E3,0,($AQ3-1)*11))),"",OFFSET(Tabulation!E3,0,($AQ3-1)*11))</f>
        <v>U S Foods </v>
      </c>
      <c r="AS3" t="str">
        <f ca="1">IF(ISBLANK((OFFSET(Tabulation!F3,0,($AQ3-1)*11))),"",OFFSET(Tabulation!F3,0,($AQ3-1)*11))</f>
        <v>EOM 10</v>
      </c>
      <c r="AT3" t="str">
        <f ca="1">IF(ISBLANK((OFFSET(Tabulation!G3,0,($AQ3-1)*11))),"",OFFSET(Tabulation!G3,0,($AQ3-1)*11))</f>
        <v>Cream of Wheat</v>
      </c>
      <c r="AU3">
        <f ca="1">IF(ISBLANK((OFFSET(Tabulation!H3,0,($AQ3-1)*11))),"",OFFSET(Tabulation!H3,0,($AQ3-1)*11))</f>
        <v>8007551</v>
      </c>
      <c r="AV3" t="str">
        <f ca="1">IF(ISBLANK((OFFSET(Tabulation!I3,0,($AQ3-1)*11))),"",OFFSET(Tabulation!I3,0,($AQ3-1)*11))</f>
        <v>12/28 oz</v>
      </c>
      <c r="AW3">
        <f ca="1">IF(ISBLANK((OFFSET(Tabulation!J3,0,($AQ3-1)*11))),"",OFFSET(Tabulation!J3,0,($AQ3-1)*11))</f>
        <v>336</v>
      </c>
      <c r="AX3">
        <f ca="1">IF(ISBLANK((OFFSET(Tabulation!K3,0,($AQ3-1)*11))),"",OFFSET(Tabulation!K3,0,($AQ3-1)*11))</f>
        <v>24.13</v>
      </c>
      <c r="AY3">
        <f ca="1">IF(ISBLANK((OFFSET(Tabulation!L3,0,($AQ3-1)*11))),"",OFFSET(Tabulation!L3,0,($AQ3-1)*11))</f>
        <v>0.0718154761904762</v>
      </c>
      <c r="AZ3">
        <f ca="1">IF(ISBLANK((OFFSET(Tabulation!M3,0,($AQ3-1)*11))),"",OFFSET(Tabulation!M3,0,($AQ3-1)*11))</f>
        <v>723.9</v>
      </c>
      <c r="BA3" t="str">
        <f ca="1">IF(ISBLANK((OFFSET(Tabulation!N3,0,($AQ3-1)*11))),"",OFFSET(Tabulation!N3,0,($AQ3-1)*11))</f>
        <v>Yes</v>
      </c>
      <c r="BB3" t="str">
        <f ca="1">IF(ISBLANK((OFFSET(Tabulation!O3,0,($AQ3-1)*11))),"",OFFSET(Tabulation!O3,0,($AQ3-1)*11))</f>
        <v>MFG# 1379</v>
      </c>
    </row>
    <row r="4" spans="1:54" ht="120">
      <c r="A4" s="30">
        <v>1078</v>
      </c>
      <c r="B4" s="33">
        <v>264000</v>
      </c>
      <c r="C4" s="34" t="s">
        <v>148</v>
      </c>
      <c r="D4" s="75" t="s">
        <v>22</v>
      </c>
      <c r="E4">
        <f ca="1">IF(ISERROR(OFFSET(Tabulation!L4,0,(COLUMN(E4)-COLUMN($E$2))*10)),"",OFFSET(Tabulation!L4,0,(COLUMN(E4)-COLUMN($E$2))*10))</f>
      </c>
      <c r="F4">
        <f ca="1">IF(ISERROR(OFFSET(Tabulation!M4,0,(COLUMN(F4)-COLUMN($E$2))*10)),"",OFFSET(Tabulation!M4,0,(COLUMN(F4)-COLUMN($E$2))*10))</f>
      </c>
      <c r="G4">
        <f ca="1">IF(ISERROR(OFFSET(Tabulation!N4,0,(COLUMN(G4)-COLUMN($E$2))*10)),"",OFFSET(Tabulation!N4,0,(COLUMN(G4)-COLUMN($E$2))*10))</f>
      </c>
      <c r="H4">
        <f ca="1">IF(ISERROR(OFFSET(Tabulation!O4,0,(COLUMN(H4)-COLUMN($E$2))*10)),"",OFFSET(Tabulation!O4,0,(COLUMN(H4)-COLUMN($E$2))*10))</f>
        <v>0.7035</v>
      </c>
      <c r="I4">
        <f ca="1">IF(ISERROR(OFFSET(Tabulation!P4,0,(COLUMN(I4)-COLUMN($E$2))*10)),"",OFFSET(Tabulation!P4,0,(COLUMN(I4)-COLUMN($E$2))*10))</f>
      </c>
      <c r="J4">
        <f ca="1">IF(ISERROR(OFFSET(Tabulation!Q4,0,(COLUMN(J4)-COLUMN($E$2))*10)),"",OFFSET(Tabulation!Q4,0,(COLUMN(J4)-COLUMN($E$2))*10))</f>
      </c>
      <c r="K4">
        <f ca="1">IF(ISERROR(OFFSET(Tabulation!R4,0,(COLUMN(K4)-COLUMN($E$2))*10)),"",OFFSET(Tabulation!R4,0,(COLUMN(K4)-COLUMN($E$2))*10))</f>
        <v>60.79</v>
      </c>
      <c r="L4">
        <f ca="1">IF(ISERROR(OFFSET(Tabulation!S4,0,(COLUMN(L4)-COLUMN($E$2))*10)),"",OFFSET(Tabulation!S4,0,(COLUMN(L4)-COLUMN($E$2))*10))</f>
      </c>
      <c r="M4">
        <f ca="1">IF(ISERROR(OFFSET(Tabulation!T4,0,(COLUMN(M4)-COLUMN($E$2))*10)),"",OFFSET(Tabulation!T4,0,(COLUMN(M4)-COLUMN($E$2))*10))</f>
      </c>
      <c r="N4">
        <f ca="1">IF(ISERROR(OFFSET(Tabulation!U4,0,(COLUMN(N4)-COLUMN($E$2))*10)),"",OFFSET(Tabulation!U4,0,(COLUMN(N4)-COLUMN($E$2))*10))</f>
      </c>
      <c r="O4">
        <f ca="1">IF(ISERROR(OFFSET(Tabulation!V4,0,(COLUMN(O4)-COLUMN($E$2))*10)),"",OFFSET(Tabulation!V4,0,(COLUMN(O4)-COLUMN($E$2))*10))</f>
        <v>0.9249999999999999</v>
      </c>
      <c r="P4">
        <f ca="1">IF(ISERROR(OFFSET(Tabulation!W4,0,(COLUMN(P4)-COLUMN($E$2))*10)),"",OFFSET(Tabulation!W4,0,(COLUMN(P4)-COLUMN($E$2))*10))</f>
      </c>
      <c r="Q4">
        <f ca="1">IF(ISERROR(OFFSET(Tabulation!X4,0,(COLUMN(Q4)-COLUMN($E$2))*10)),"",OFFSET(Tabulation!X4,0,(COLUMN(Q4)-COLUMN($E$2))*10))</f>
      </c>
      <c r="R4">
        <f ca="1">IF(ISERROR(OFFSET(Tabulation!Y4,0,(COLUMN(R4)-COLUMN($E$2))*10)),"",OFFSET(Tabulation!Y4,0,(COLUMN(R4)-COLUMN($E$2))*10))</f>
      </c>
      <c r="S4">
        <f ca="1">IF(ISERROR(OFFSET(Tabulation!Z4,0,(COLUMN(S4)-COLUMN($E$2))*10)),"",OFFSET(Tabulation!Z4,0,(COLUMN(S4)-COLUMN($E$2))*10))</f>
      </c>
      <c r="T4">
        <f ca="1">IF(ISERROR(OFFSET(Tabulation!AA4,0,(COLUMN(T4)-COLUMN($E$2))*10)),"",OFFSET(Tabulation!AA4,0,(COLUMN(T4)-COLUMN($E$2))*10))</f>
      </c>
      <c r="U4">
        <f ca="1">IF(ISERROR(OFFSET(Tabulation!AB4,0,(COLUMN(U4)-COLUMN($E$2))*10)),"",OFFSET(Tabulation!AB4,0,(COLUMN(U4)-COLUMN($E$2))*10))</f>
      </c>
      <c r="V4">
        <f ca="1">IF(ISERROR(OFFSET(Tabulation!AC4,0,(COLUMN(V4)-COLUMN($E$2))*10)),"",OFFSET(Tabulation!AC4,0,(COLUMN(V4)-COLUMN($E$2))*10))</f>
      </c>
      <c r="W4">
        <f ca="1">IF(ISERROR(OFFSET(Tabulation!AD4,0,(COLUMN(W4)-COLUMN($E$2))*10)),"",OFFSET(Tabulation!AD4,0,(COLUMN(W4)-COLUMN($E$2))*10))</f>
      </c>
      <c r="X4">
        <f ca="1">IF(ISERROR(OFFSET(Tabulation!AE4,0,(COLUMN(X4)-COLUMN($E$2))*10)),"",OFFSET(Tabulation!AE4,0,(COLUMN(X4)-COLUMN($E$2))*10))</f>
      </c>
      <c r="Y4">
        <f ca="1">IF(ISERROR(OFFSET(Tabulation!AF4,0,(COLUMN(Y4)-COLUMN($E$2))*10)),"",OFFSET(Tabulation!AF4,0,(COLUMN(Y4)-COLUMN($E$2))*10))</f>
      </c>
      <c r="Z4">
        <f ca="1">IF(ISERROR(OFFSET(Tabulation!AG4,0,(COLUMN(Z4)-COLUMN($E$2))*10)),"",OFFSET(Tabulation!AG4,0,(COLUMN(Z4)-COLUMN($E$2))*10))</f>
      </c>
      <c r="AA4">
        <f ca="1">IF(ISERROR(OFFSET(Tabulation!AH4,0,(COLUMN(AA4)-COLUMN($E$2))*10)),"",OFFSET(Tabulation!AH4,0,(COLUMN(AA4)-COLUMN($E$2))*10))</f>
      </c>
      <c r="AB4">
        <f ca="1">IF(ISERROR(OFFSET(Tabulation!AI4,0,(COLUMN(AB4)-COLUMN($E$2))*10)),"",OFFSET(Tabulation!AI4,0,(COLUMN(AB4)-COLUMN($E$2))*10))</f>
      </c>
      <c r="AC4">
        <f ca="1">IF(ISERROR(OFFSET(Tabulation!AJ4,0,(COLUMN(AC4)-COLUMN($E$2))*10)),"",OFFSET(Tabulation!AJ4,0,(COLUMN(AC4)-COLUMN($E$2))*10))</f>
      </c>
      <c r="AD4">
        <f ca="1">IF(ISERROR(OFFSET(Tabulation!AK4,0,(COLUMN(AD4)-COLUMN($E$2))*10)),"",OFFSET(Tabulation!AK4,0,(COLUMN(AD4)-COLUMN($E$2))*10))</f>
      </c>
      <c r="AE4">
        <f ca="1">IF(ISERROR(OFFSET(Tabulation!AL4,0,(COLUMN(AE4)-COLUMN($E$2))*10)),"",OFFSET(Tabulation!AL4,0,(COLUMN(AE4)-COLUMN($E$2))*10))</f>
      </c>
      <c r="AF4">
        <f ca="1">IF(ISERROR(OFFSET(Tabulation!AM4,0,(COLUMN(AF4)-COLUMN($E$2))*10)),"",OFFSET(Tabulation!AM4,0,(COLUMN(AF4)-COLUMN($E$2))*10))</f>
      </c>
      <c r="AG4">
        <f ca="1">IF(ISERROR(OFFSET(Tabulation!AN4,0,(COLUMN(AG4)-COLUMN($E$2))*10)),"",OFFSET(Tabulation!AN4,0,(COLUMN(AG4)-COLUMN($E$2))*10))</f>
      </c>
      <c r="AH4">
        <f ca="1">IF(ISERROR(OFFSET(Tabulation!AO4,0,(COLUMN(AH4)-COLUMN($E$2))*10)),"",OFFSET(Tabulation!AO4,0,(COLUMN(AH4)-COLUMN($E$2))*10))</f>
      </c>
      <c r="AI4">
        <f ca="1">IF(ISERROR(OFFSET(Tabulation!AP4,0,(COLUMN(AI4)-COLUMN($E$2))*10)),"",OFFSET(Tabulation!AP4,0,(COLUMN(AI4)-COLUMN($E$2))*10))</f>
      </c>
      <c r="AJ4">
        <f ca="1">IF(ISERROR(OFFSET(Tabulation!AQ4,0,(COLUMN(AJ4)-COLUMN($E$2))*10)),"",OFFSET(Tabulation!AQ4,0,(COLUMN(AJ4)-COLUMN($E$2))*10))</f>
      </c>
      <c r="AK4">
        <f ca="1">IF(ISERROR(OFFSET(Tabulation!AR4,0,(COLUMN(AK4)-COLUMN($E$2))*10)),"",OFFSET(Tabulation!AR4,0,(COLUMN(AK4)-COLUMN($E$2))*10))</f>
      </c>
      <c r="AL4">
        <f ca="1">IF(ISERROR(OFFSET(Tabulation!AS4,0,(COLUMN(AL4)-COLUMN($E$2))*10)),"",OFFSET(Tabulation!AS4,0,(COLUMN(AL4)-COLUMN($E$2))*10))</f>
      </c>
      <c r="AM4">
        <f ca="1">IF(ISERROR(OFFSET(Tabulation!AT4,0,(COLUMN(AM4)-COLUMN($E$2))*10)),"",OFFSET(Tabulation!AT4,0,(COLUMN(AM4)-COLUMN($E$2))*10))</f>
      </c>
      <c r="AN4">
        <f ca="1">IF(ISERROR(OFFSET(Tabulation!AU4,0,(COLUMN(AN4)-COLUMN($E$2))*10)),"",OFFSET(Tabulation!AU4,0,(COLUMN(AN4)-COLUMN($E$2))*10))</f>
      </c>
      <c r="AO4">
        <f ca="1">IF(ISERROR(OFFSET(Tabulation!AV4,0,(COLUMN(AO4)-COLUMN($E$2))*10)),"",OFFSET(Tabulation!AV4,0,(COLUMN(AO4)-COLUMN($E$2))*10))</f>
      </c>
      <c r="AP4" s="1">
        <f t="shared" si="0"/>
        <v>0.7035</v>
      </c>
      <c r="AQ4">
        <f t="shared" si="1"/>
        <v>4</v>
      </c>
      <c r="AR4" t="str">
        <f ca="1">IF(ISBLANK((OFFSET(Tabulation!E4,0,($AQ4-1)*11))),"",OFFSET(Tabulation!E4,0,($AQ4-1)*11))</f>
        <v>Sysco Memphis LLC</v>
      </c>
      <c r="AS4" t="str">
        <f ca="1">IF(ISBLANK((OFFSET(Tabulation!F4,0,($AQ4-1)*11))),"",OFFSET(Tabulation!F4,0,($AQ4-1)*11))</f>
        <v>2%10 Net 30</v>
      </c>
      <c r="AT4" t="str">
        <f ca="1">IF(ISBLANK((OFFSET(Tabulation!G4,0,($AQ4-1)*11))),"",OFFSET(Tabulation!G4,0,($AQ4-1)*11))</f>
        <v>Proview</v>
      </c>
      <c r="AU4" t="str">
        <f ca="1">IF(ISBLANK((OFFSET(Tabulation!H4,0,($AQ4-1)*11))),"",OFFSET(Tabulation!H4,0,($AQ4-1)*11))</f>
        <v>6320-WG</v>
      </c>
      <c r="AV4" t="str">
        <f ca="1">IF(ISBLANK((OFFSET(Tabulation!I4,0,($AQ4-1)*11))),"",OFFSET(Tabulation!I4,0,($AQ4-1)*11))</f>
        <v>4/5#</v>
      </c>
      <c r="AW4">
        <f ca="1">IF(ISBLANK((OFFSET(Tabulation!J4,0,($AQ4-1)*11))),"",OFFSET(Tabulation!J4,0,($AQ4-1)*11))</f>
        <v>80</v>
      </c>
      <c r="AX4">
        <f ca="1">IF(ISBLANK((OFFSET(Tabulation!K4,0,($AQ4-1)*11))),"",OFFSET(Tabulation!K4,0,($AQ4-1)*11))</f>
        <v>56.28</v>
      </c>
      <c r="AY4">
        <f ca="1">IF(ISBLANK((OFFSET(Tabulation!L4,0,($AQ4-1)*11))),"",OFFSET(Tabulation!L4,0,($AQ4-1)*11))</f>
        <v>0.7035</v>
      </c>
      <c r="AZ4">
        <f ca="1">IF(ISBLANK((OFFSET(Tabulation!M4,0,($AQ4-1)*11))),"",OFFSET(Tabulation!M4,0,($AQ4-1)*11))</f>
        <v>185724</v>
      </c>
      <c r="BA4">
        <f ca="1">IF(ISBLANK((OFFSET(Tabulation!N4,0,($AQ4-1)*11))),"",OFFSET(Tabulation!N4,0,($AQ4-1)*11))</f>
      </c>
      <c r="BB4" t="str">
        <f ca="1">IF(ISBLANK((OFFSET(Tabulation!O4,0,($AQ4-1)*11))),"",OFFSET(Tabulation!O4,0,($AQ4-1)*11))</f>
        <v>Based on ship lot</v>
      </c>
    </row>
    <row r="5" spans="1:54" ht="72">
      <c r="A5" s="44">
        <v>1132</v>
      </c>
      <c r="B5" s="45">
        <v>20000</v>
      </c>
      <c r="C5" s="46" t="s">
        <v>149</v>
      </c>
      <c r="D5" s="84" t="s">
        <v>8</v>
      </c>
      <c r="E5">
        <f ca="1">IF(ISERROR(OFFSET(Tabulation!L5,0,(COLUMN(E5)-COLUMN($E$2))*10)),"",OFFSET(Tabulation!L5,0,(COLUMN(E5)-COLUMN($E$2))*10))</f>
      </c>
      <c r="F5">
        <f ca="1">IF(ISERROR(OFFSET(Tabulation!M5,0,(COLUMN(F5)-COLUMN($E$2))*10)),"",OFFSET(Tabulation!M5,0,(COLUMN(F5)-COLUMN($E$2))*10))</f>
      </c>
      <c r="G5">
        <f ca="1">IF(ISERROR(OFFSET(Tabulation!N5,0,(COLUMN(G5)-COLUMN($E$2))*10)),"",OFFSET(Tabulation!N5,0,(COLUMN(G5)-COLUMN($E$2))*10))</f>
      </c>
      <c r="H5">
        <f ca="1">IF(ISERROR(OFFSET(Tabulation!O5,0,(COLUMN(H5)-COLUMN($E$2))*10)),"",OFFSET(Tabulation!O5,0,(COLUMN(H5)-COLUMN($E$2))*10))</f>
        <v>16.03</v>
      </c>
      <c r="I5">
        <f ca="1">IF(ISERROR(OFFSET(Tabulation!P5,0,(COLUMN(I5)-COLUMN($E$2))*10)),"",OFFSET(Tabulation!P5,0,(COLUMN(I5)-COLUMN($E$2))*10))</f>
      </c>
      <c r="J5">
        <f ca="1">IF(ISERROR(OFFSET(Tabulation!Q5,0,(COLUMN(J5)-COLUMN($E$2))*10)),"",OFFSET(Tabulation!Q5,0,(COLUMN(J5)-COLUMN($E$2))*10))</f>
      </c>
      <c r="K5">
        <f ca="1">IF(ISERROR(OFFSET(Tabulation!R5,0,(COLUMN(K5)-COLUMN($E$2))*10)),"",OFFSET(Tabulation!R5,0,(COLUMN(K5)-COLUMN($E$2))*10))</f>
      </c>
      <c r="L5">
        <f ca="1">IF(ISERROR(OFFSET(Tabulation!S5,0,(COLUMN(L5)-COLUMN($E$2))*10)),"",OFFSET(Tabulation!S5,0,(COLUMN(L5)-COLUMN($E$2))*10))</f>
      </c>
      <c r="M5">
        <f ca="1">IF(ISERROR(OFFSET(Tabulation!T5,0,(COLUMN(M5)-COLUMN($E$2))*10)),"",OFFSET(Tabulation!T5,0,(COLUMN(M5)-COLUMN($E$2))*10))</f>
      </c>
      <c r="N5">
        <f ca="1">IF(ISERROR(OFFSET(Tabulation!U5,0,(COLUMN(N5)-COLUMN($E$2))*10)),"",OFFSET(Tabulation!U5,0,(COLUMN(N5)-COLUMN($E$2))*10))</f>
      </c>
      <c r="O5">
        <f ca="1">IF(ISERROR(OFFSET(Tabulation!V5,0,(COLUMN(O5)-COLUMN($E$2))*10)),"",OFFSET(Tabulation!V5,0,(COLUMN(O5)-COLUMN($E$2))*10))</f>
        <v>13.75</v>
      </c>
      <c r="P5">
        <f ca="1">IF(ISERROR(OFFSET(Tabulation!W5,0,(COLUMN(P5)-COLUMN($E$2))*10)),"",OFFSET(Tabulation!W5,0,(COLUMN(P5)-COLUMN($E$2))*10))</f>
      </c>
      <c r="Q5">
        <f ca="1">IF(ISERROR(OFFSET(Tabulation!X5,0,(COLUMN(Q5)-COLUMN($E$2))*10)),"",OFFSET(Tabulation!X5,0,(COLUMN(Q5)-COLUMN($E$2))*10))</f>
      </c>
      <c r="R5">
        <f ca="1">IF(ISERROR(OFFSET(Tabulation!Y5,0,(COLUMN(R5)-COLUMN($E$2))*10)),"",OFFSET(Tabulation!Y5,0,(COLUMN(R5)-COLUMN($E$2))*10))</f>
      </c>
      <c r="S5">
        <f ca="1">IF(ISERROR(OFFSET(Tabulation!Z5,0,(COLUMN(S5)-COLUMN($E$2))*10)),"",OFFSET(Tabulation!Z5,0,(COLUMN(S5)-COLUMN($E$2))*10))</f>
      </c>
      <c r="T5">
        <f ca="1">IF(ISERROR(OFFSET(Tabulation!AA5,0,(COLUMN(T5)-COLUMN($E$2))*10)),"",OFFSET(Tabulation!AA5,0,(COLUMN(T5)-COLUMN($E$2))*10))</f>
      </c>
      <c r="U5">
        <f ca="1">IF(ISERROR(OFFSET(Tabulation!AB5,0,(COLUMN(U5)-COLUMN($E$2))*10)),"",OFFSET(Tabulation!AB5,0,(COLUMN(U5)-COLUMN($E$2))*10))</f>
      </c>
      <c r="V5">
        <f ca="1">IF(ISERROR(OFFSET(Tabulation!AC5,0,(COLUMN(V5)-COLUMN($E$2))*10)),"",OFFSET(Tabulation!AC5,0,(COLUMN(V5)-COLUMN($E$2))*10))</f>
      </c>
      <c r="W5">
        <f ca="1">IF(ISERROR(OFFSET(Tabulation!AD5,0,(COLUMN(W5)-COLUMN($E$2))*10)),"",OFFSET(Tabulation!AD5,0,(COLUMN(W5)-COLUMN($E$2))*10))</f>
      </c>
      <c r="X5">
        <f ca="1">IF(ISERROR(OFFSET(Tabulation!AE5,0,(COLUMN(X5)-COLUMN($E$2))*10)),"",OFFSET(Tabulation!AE5,0,(COLUMN(X5)-COLUMN($E$2))*10))</f>
      </c>
      <c r="Y5">
        <f ca="1">IF(ISERROR(OFFSET(Tabulation!AF5,0,(COLUMN(Y5)-COLUMN($E$2))*10)),"",OFFSET(Tabulation!AF5,0,(COLUMN(Y5)-COLUMN($E$2))*10))</f>
      </c>
      <c r="Z5">
        <f ca="1">IF(ISERROR(OFFSET(Tabulation!AG5,0,(COLUMN(Z5)-COLUMN($E$2))*10)),"",OFFSET(Tabulation!AG5,0,(COLUMN(Z5)-COLUMN($E$2))*10))</f>
      </c>
      <c r="AA5">
        <f ca="1">IF(ISERROR(OFFSET(Tabulation!AH5,0,(COLUMN(AA5)-COLUMN($E$2))*10)),"",OFFSET(Tabulation!AH5,0,(COLUMN(AA5)-COLUMN($E$2))*10))</f>
      </c>
      <c r="AB5">
        <f ca="1">IF(ISERROR(OFFSET(Tabulation!AI5,0,(COLUMN(AB5)-COLUMN($E$2))*10)),"",OFFSET(Tabulation!AI5,0,(COLUMN(AB5)-COLUMN($E$2))*10))</f>
      </c>
      <c r="AC5">
        <f ca="1">IF(ISERROR(OFFSET(Tabulation!AJ5,0,(COLUMN(AC5)-COLUMN($E$2))*10)),"",OFFSET(Tabulation!AJ5,0,(COLUMN(AC5)-COLUMN($E$2))*10))</f>
      </c>
      <c r="AD5">
        <f ca="1">IF(ISERROR(OFFSET(Tabulation!AK5,0,(COLUMN(AD5)-COLUMN($E$2))*10)),"",OFFSET(Tabulation!AK5,0,(COLUMN(AD5)-COLUMN($E$2))*10))</f>
      </c>
      <c r="AE5">
        <f ca="1">IF(ISERROR(OFFSET(Tabulation!AL5,0,(COLUMN(AE5)-COLUMN($E$2))*10)),"",OFFSET(Tabulation!AL5,0,(COLUMN(AE5)-COLUMN($E$2))*10))</f>
      </c>
      <c r="AF5">
        <f ca="1">IF(ISERROR(OFFSET(Tabulation!AM5,0,(COLUMN(AF5)-COLUMN($E$2))*10)),"",OFFSET(Tabulation!AM5,0,(COLUMN(AF5)-COLUMN($E$2))*10))</f>
      </c>
      <c r="AG5">
        <f ca="1">IF(ISERROR(OFFSET(Tabulation!AN5,0,(COLUMN(AG5)-COLUMN($E$2))*10)),"",OFFSET(Tabulation!AN5,0,(COLUMN(AG5)-COLUMN($E$2))*10))</f>
      </c>
      <c r="AH5">
        <f ca="1">IF(ISERROR(OFFSET(Tabulation!AO5,0,(COLUMN(AH5)-COLUMN($E$2))*10)),"",OFFSET(Tabulation!AO5,0,(COLUMN(AH5)-COLUMN($E$2))*10))</f>
      </c>
      <c r="AI5">
        <f ca="1">IF(ISERROR(OFFSET(Tabulation!AP5,0,(COLUMN(AI5)-COLUMN($E$2))*10)),"",OFFSET(Tabulation!AP5,0,(COLUMN(AI5)-COLUMN($E$2))*10))</f>
      </c>
      <c r="AJ5">
        <f ca="1">IF(ISERROR(OFFSET(Tabulation!AQ5,0,(COLUMN(AJ5)-COLUMN($E$2))*10)),"",OFFSET(Tabulation!AQ5,0,(COLUMN(AJ5)-COLUMN($E$2))*10))</f>
      </c>
      <c r="AK5">
        <f ca="1">IF(ISERROR(OFFSET(Tabulation!AR5,0,(COLUMN(AK5)-COLUMN($E$2))*10)),"",OFFSET(Tabulation!AR5,0,(COLUMN(AK5)-COLUMN($E$2))*10))</f>
      </c>
      <c r="AL5">
        <f ca="1">IF(ISERROR(OFFSET(Tabulation!AS5,0,(COLUMN(AL5)-COLUMN($E$2))*10)),"",OFFSET(Tabulation!AS5,0,(COLUMN(AL5)-COLUMN($E$2))*10))</f>
      </c>
      <c r="AM5">
        <f ca="1">IF(ISERROR(OFFSET(Tabulation!AT5,0,(COLUMN(AM5)-COLUMN($E$2))*10)),"",OFFSET(Tabulation!AT5,0,(COLUMN(AM5)-COLUMN($E$2))*10))</f>
      </c>
      <c r="AN5">
        <f ca="1">IF(ISERROR(OFFSET(Tabulation!AU5,0,(COLUMN(AN5)-COLUMN($E$2))*10)),"",OFFSET(Tabulation!AU5,0,(COLUMN(AN5)-COLUMN($E$2))*10))</f>
      </c>
      <c r="AO5">
        <f ca="1">IF(ISERROR(OFFSET(Tabulation!AV5,0,(COLUMN(AO5)-COLUMN($E$2))*10)),"",OFFSET(Tabulation!AV5,0,(COLUMN(AO5)-COLUMN($E$2))*10))</f>
      </c>
      <c r="AP5" s="1">
        <f t="shared" si="0"/>
        <v>13.75</v>
      </c>
      <c r="AQ5">
        <f t="shared" si="1"/>
        <v>11</v>
      </c>
      <c r="AR5" t="str">
        <f ca="1">IF(ISBLANK((OFFSET(Tabulation!E5,0,($AQ5-1)*11))),"",OFFSET(Tabulation!E5,0,($AQ5-1)*11))</f>
        <v>Gordon Foods</v>
      </c>
      <c r="AS5" t="str">
        <f ca="1">IF(ISBLANK((OFFSET(Tabulation!F5,0,($AQ5-1)*11))),"",OFFSET(Tabulation!F5,0,($AQ5-1)*11))</f>
        <v> Net 30</v>
      </c>
      <c r="AT5" t="str">
        <f ca="1">IF(ISBLANK((OFFSET(Tabulation!G5,0,($AQ5-1)*11))),"",OFFSET(Tabulation!G5,0,($AQ5-1)*11))</f>
        <v>Bay St</v>
      </c>
      <c r="AU5" t="str">
        <f ca="1">IF(ISBLANK((OFFSET(Tabulation!H5,0,($AQ5-1)*11))),"",OFFSET(Tabulation!H5,0,($AQ5-1)*11))</f>
        <v>703000</v>
      </c>
      <c r="AV5" t="str">
        <f ca="1">IF(ISBLANK((OFFSET(Tabulation!I5,0,($AQ5-1)*11))),"",OFFSET(Tabulation!I5,0,($AQ5-1)*11))</f>
        <v>50#</v>
      </c>
      <c r="AW5">
        <f ca="1">IF(ISBLANK((OFFSET(Tabulation!J5,0,($AQ5-1)*11))),"",OFFSET(Tabulation!J5,0,($AQ5-1)*11))</f>
        <v>1</v>
      </c>
      <c r="AX5">
        <f ca="1">IF(ISBLANK((OFFSET(Tabulation!K5,0,($AQ5-1)*11))),"",OFFSET(Tabulation!K5,0,($AQ5-1)*11))</f>
        <v>13.75</v>
      </c>
      <c r="AY5">
        <f ca="1">IF(ISBLANK((OFFSET(Tabulation!L5,0,($AQ5-1)*11))),"",OFFSET(Tabulation!L5,0,($AQ5-1)*11))</f>
        <v>13.75</v>
      </c>
      <c r="AZ5">
        <f ca="1">IF(ISBLANK((OFFSET(Tabulation!M5,0,($AQ5-1)*11))),"",OFFSET(Tabulation!M5,0,($AQ5-1)*11))</f>
        <v>5500</v>
      </c>
      <c r="BA5" t="str">
        <f ca="1">IF(ISBLANK((OFFSET(Tabulation!N5,0,($AQ5-1)*11))),"",OFFSET(Tabulation!N5,0,($AQ5-1)*11))</f>
        <v>Yes</v>
      </c>
      <c r="BB5">
        <f ca="1">IF(ISBLANK((OFFSET(Tabulation!O5,0,($AQ5-1)*11))),"",OFFSET(Tabulation!O5,0,($AQ5-1)*11))</f>
      </c>
    </row>
    <row r="6" spans="1:54" ht="120">
      <c r="A6" s="30">
        <v>1162</v>
      </c>
      <c r="B6" s="33">
        <v>144000</v>
      </c>
      <c r="C6" s="34" t="s">
        <v>148</v>
      </c>
      <c r="D6" s="85" t="s">
        <v>23</v>
      </c>
      <c r="E6">
        <f ca="1">IF(ISERROR(OFFSET(Tabulation!L6,0,(COLUMN(E6)-COLUMN($E$2))*10)),"",OFFSET(Tabulation!L6,0,(COLUMN(E6)-COLUMN($E$2))*10))</f>
      </c>
      <c r="F6">
        <f ca="1">IF(ISERROR(OFFSET(Tabulation!M6,0,(COLUMN(F6)-COLUMN($E$2))*10)),"",OFFSET(Tabulation!M6,0,(COLUMN(F6)-COLUMN($E$2))*10))</f>
      </c>
      <c r="G6">
        <f ca="1">IF(ISERROR(OFFSET(Tabulation!N6,0,(COLUMN(G6)-COLUMN($E$2))*10)),"",OFFSET(Tabulation!N6,0,(COLUMN(G6)-COLUMN($E$2))*10))</f>
      </c>
      <c r="H6">
        <f ca="1">IF(ISERROR(OFFSET(Tabulation!O6,0,(COLUMN(H6)-COLUMN($E$2))*10)),"",OFFSET(Tabulation!O6,0,(COLUMN(H6)-COLUMN($E$2))*10))</f>
        <v>0.35760416666666667</v>
      </c>
      <c r="I6">
        <f ca="1">IF(ISERROR(OFFSET(Tabulation!P6,0,(COLUMN(I6)-COLUMN($E$2))*10)),"",OFFSET(Tabulation!P6,0,(COLUMN(I6)-COLUMN($E$2))*10))</f>
      </c>
      <c r="J6">
        <f ca="1">IF(ISERROR(OFFSET(Tabulation!Q6,0,(COLUMN(J6)-COLUMN($E$2))*10)),"",OFFSET(Tabulation!Q6,0,(COLUMN(J6)-COLUMN($E$2))*10))</f>
      </c>
      <c r="K6">
        <f ca="1">IF(ISERROR(OFFSET(Tabulation!R6,0,(COLUMN(K6)-COLUMN($E$2))*10)),"",OFFSET(Tabulation!R6,0,(COLUMN(K6)-COLUMN($E$2))*10))</f>
      </c>
      <c r="L6">
        <f ca="1">IF(ISERROR(OFFSET(Tabulation!S6,0,(COLUMN(L6)-COLUMN($E$2))*10)),"",OFFSET(Tabulation!S6,0,(COLUMN(L6)-COLUMN($E$2))*10))</f>
        <v>0.37302083333333336</v>
      </c>
      <c r="M6">
        <f ca="1">IF(ISERROR(OFFSET(Tabulation!T6,0,(COLUMN(M6)-COLUMN($E$2))*10)),"",OFFSET(Tabulation!T6,0,(COLUMN(M6)-COLUMN($E$2))*10))</f>
      </c>
      <c r="N6">
        <f ca="1">IF(ISERROR(OFFSET(Tabulation!U6,0,(COLUMN(N6)-COLUMN($E$2))*10)),"",OFFSET(Tabulation!U6,0,(COLUMN(N6)-COLUMN($E$2))*10))</f>
      </c>
      <c r="O6">
        <f ca="1">IF(ISERROR(OFFSET(Tabulation!V6,0,(COLUMN(O6)-COLUMN($E$2))*10)),"",OFFSET(Tabulation!V6,0,(COLUMN(O6)-COLUMN($E$2))*10))</f>
        <v>0.3585416666666667</v>
      </c>
      <c r="P6">
        <f ca="1">IF(ISERROR(OFFSET(Tabulation!W6,0,(COLUMN(P6)-COLUMN($E$2))*10)),"",OFFSET(Tabulation!W6,0,(COLUMN(P6)-COLUMN($E$2))*10))</f>
      </c>
      <c r="Q6">
        <f ca="1">IF(ISERROR(OFFSET(Tabulation!X6,0,(COLUMN(Q6)-COLUMN($E$2))*10)),"",OFFSET(Tabulation!X6,0,(COLUMN(Q6)-COLUMN($E$2))*10))</f>
      </c>
      <c r="R6">
        <f ca="1">IF(ISERROR(OFFSET(Tabulation!Y6,0,(COLUMN(R6)-COLUMN($E$2))*10)),"",OFFSET(Tabulation!Y6,0,(COLUMN(R6)-COLUMN($E$2))*10))</f>
      </c>
      <c r="S6">
        <f ca="1">IF(ISERROR(OFFSET(Tabulation!Z6,0,(COLUMN(S6)-COLUMN($E$2))*10)),"",OFFSET(Tabulation!Z6,0,(COLUMN(S6)-COLUMN($E$2))*10))</f>
      </c>
      <c r="T6">
        <f ca="1">IF(ISERROR(OFFSET(Tabulation!AA6,0,(COLUMN(T6)-COLUMN($E$2))*10)),"",OFFSET(Tabulation!AA6,0,(COLUMN(T6)-COLUMN($E$2))*10))</f>
      </c>
      <c r="U6">
        <f ca="1">IF(ISERROR(OFFSET(Tabulation!AB6,0,(COLUMN(U6)-COLUMN($E$2))*10)),"",OFFSET(Tabulation!AB6,0,(COLUMN(U6)-COLUMN($E$2))*10))</f>
      </c>
      <c r="V6">
        <f ca="1">IF(ISERROR(OFFSET(Tabulation!AC6,0,(COLUMN(V6)-COLUMN($E$2))*10)),"",OFFSET(Tabulation!AC6,0,(COLUMN(V6)-COLUMN($E$2))*10))</f>
      </c>
      <c r="W6">
        <f ca="1">IF(ISERROR(OFFSET(Tabulation!AD6,0,(COLUMN(W6)-COLUMN($E$2))*10)),"",OFFSET(Tabulation!AD6,0,(COLUMN(W6)-COLUMN($E$2))*10))</f>
      </c>
      <c r="X6">
        <f ca="1">IF(ISERROR(OFFSET(Tabulation!AE6,0,(COLUMN(X6)-COLUMN($E$2))*10)),"",OFFSET(Tabulation!AE6,0,(COLUMN(X6)-COLUMN($E$2))*10))</f>
      </c>
      <c r="Y6">
        <f ca="1">IF(ISERROR(OFFSET(Tabulation!AF6,0,(COLUMN(Y6)-COLUMN($E$2))*10)),"",OFFSET(Tabulation!AF6,0,(COLUMN(Y6)-COLUMN($E$2))*10))</f>
      </c>
      <c r="Z6">
        <f ca="1">IF(ISERROR(OFFSET(Tabulation!AG6,0,(COLUMN(Z6)-COLUMN($E$2))*10)),"",OFFSET(Tabulation!AG6,0,(COLUMN(Z6)-COLUMN($E$2))*10))</f>
      </c>
      <c r="AA6">
        <f ca="1">IF(ISERROR(OFFSET(Tabulation!AH6,0,(COLUMN(AA6)-COLUMN($E$2))*10)),"",OFFSET(Tabulation!AH6,0,(COLUMN(AA6)-COLUMN($E$2))*10))</f>
      </c>
      <c r="AB6">
        <f ca="1">IF(ISERROR(OFFSET(Tabulation!AI6,0,(COLUMN(AB6)-COLUMN($E$2))*10)),"",OFFSET(Tabulation!AI6,0,(COLUMN(AB6)-COLUMN($E$2))*10))</f>
      </c>
      <c r="AC6">
        <f ca="1">IF(ISERROR(OFFSET(Tabulation!AJ6,0,(COLUMN(AC6)-COLUMN($E$2))*10)),"",OFFSET(Tabulation!AJ6,0,(COLUMN(AC6)-COLUMN($E$2))*10))</f>
      </c>
      <c r="AD6">
        <f ca="1">IF(ISERROR(OFFSET(Tabulation!AK6,0,(COLUMN(AD6)-COLUMN($E$2))*10)),"",OFFSET(Tabulation!AK6,0,(COLUMN(AD6)-COLUMN($E$2))*10))</f>
      </c>
      <c r="AE6">
        <f ca="1">IF(ISERROR(OFFSET(Tabulation!AL6,0,(COLUMN(AE6)-COLUMN($E$2))*10)),"",OFFSET(Tabulation!AL6,0,(COLUMN(AE6)-COLUMN($E$2))*10))</f>
      </c>
      <c r="AF6">
        <f ca="1">IF(ISERROR(OFFSET(Tabulation!AM6,0,(COLUMN(AF6)-COLUMN($E$2))*10)),"",OFFSET(Tabulation!AM6,0,(COLUMN(AF6)-COLUMN($E$2))*10))</f>
      </c>
      <c r="AG6">
        <f ca="1">IF(ISERROR(OFFSET(Tabulation!AN6,0,(COLUMN(AG6)-COLUMN($E$2))*10)),"",OFFSET(Tabulation!AN6,0,(COLUMN(AG6)-COLUMN($E$2))*10))</f>
      </c>
      <c r="AH6">
        <f ca="1">IF(ISERROR(OFFSET(Tabulation!AO6,0,(COLUMN(AH6)-COLUMN($E$2))*10)),"",OFFSET(Tabulation!AO6,0,(COLUMN(AH6)-COLUMN($E$2))*10))</f>
      </c>
      <c r="AI6">
        <f ca="1">IF(ISERROR(OFFSET(Tabulation!AP6,0,(COLUMN(AI6)-COLUMN($E$2))*10)),"",OFFSET(Tabulation!AP6,0,(COLUMN(AI6)-COLUMN($E$2))*10))</f>
      </c>
      <c r="AJ6">
        <f ca="1">IF(ISERROR(OFFSET(Tabulation!AQ6,0,(COLUMN(AJ6)-COLUMN($E$2))*10)),"",OFFSET(Tabulation!AQ6,0,(COLUMN(AJ6)-COLUMN($E$2))*10))</f>
      </c>
      <c r="AK6">
        <f ca="1">IF(ISERROR(OFFSET(Tabulation!AR6,0,(COLUMN(AK6)-COLUMN($E$2))*10)),"",OFFSET(Tabulation!AR6,0,(COLUMN(AK6)-COLUMN($E$2))*10))</f>
      </c>
      <c r="AL6">
        <f ca="1">IF(ISERROR(OFFSET(Tabulation!AS6,0,(COLUMN(AL6)-COLUMN($E$2))*10)),"",OFFSET(Tabulation!AS6,0,(COLUMN(AL6)-COLUMN($E$2))*10))</f>
      </c>
      <c r="AM6">
        <f ca="1">IF(ISERROR(OFFSET(Tabulation!AT6,0,(COLUMN(AM6)-COLUMN($E$2))*10)),"",OFFSET(Tabulation!AT6,0,(COLUMN(AM6)-COLUMN($E$2))*10))</f>
      </c>
      <c r="AN6">
        <f ca="1">IF(ISERROR(OFFSET(Tabulation!AU6,0,(COLUMN(AN6)-COLUMN($E$2))*10)),"",OFFSET(Tabulation!AU6,0,(COLUMN(AN6)-COLUMN($E$2))*10))</f>
      </c>
      <c r="AO6">
        <f ca="1">IF(ISERROR(OFFSET(Tabulation!AV6,0,(COLUMN(AO6)-COLUMN($E$2))*10)),"",OFFSET(Tabulation!AV6,0,(COLUMN(AO6)-COLUMN($E$2))*10))</f>
      </c>
      <c r="AP6" s="1">
        <f t="shared" si="0"/>
        <v>0.35760416666666667</v>
      </c>
      <c r="AQ6">
        <f t="shared" si="1"/>
        <v>4</v>
      </c>
      <c r="AR6" t="str">
        <f ca="1">IF(ISBLANK((OFFSET(Tabulation!E6,0,($AQ6-1)*11))),"",OFFSET(Tabulation!E6,0,($AQ6-1)*11))</f>
        <v>Sysco Memphis LLC</v>
      </c>
      <c r="AS6" t="str">
        <f ca="1">IF(ISBLANK((OFFSET(Tabulation!F6,0,($AQ6-1)*11))),"",OFFSET(Tabulation!F6,0,($AQ6-1)*11))</f>
        <v>2%10 Net 30</v>
      </c>
      <c r="AT6" t="str">
        <f ca="1">IF(ISBLANK((OFFSET(Tabulation!G6,0,($AQ6-1)*11))),"",OFFSET(Tabulation!G6,0,($AQ6-1)*11))</f>
        <v>Pierre</v>
      </c>
      <c r="AU6" t="str">
        <f ca="1">IF(ISBLANK((OFFSET(Tabulation!H6,0,($AQ6-1)*11))),"",OFFSET(Tabulation!H6,0,($AQ6-1)*11))</f>
        <v>80140</v>
      </c>
      <c r="AV6" t="str">
        <f ca="1">IF(ISBLANK((OFFSET(Tabulation!I6,0,($AQ6-1)*11))),"",OFFSET(Tabulation!I6,0,($AQ6-1)*11))</f>
        <v>96/4 oz</v>
      </c>
      <c r="AW6">
        <f ca="1">IF(ISBLANK((OFFSET(Tabulation!J6,0,($AQ6-1)*11))),"",OFFSET(Tabulation!J6,0,($AQ6-1)*11))</f>
        <v>96</v>
      </c>
      <c r="AX6">
        <f ca="1">IF(ISBLANK((OFFSET(Tabulation!K6,0,($AQ6-1)*11))),"",OFFSET(Tabulation!K6,0,($AQ6-1)*11))</f>
        <v>34.33</v>
      </c>
      <c r="AY6">
        <f ca="1">IF(ISBLANK((OFFSET(Tabulation!L6,0,($AQ6-1)*11))),"",OFFSET(Tabulation!L6,0,($AQ6-1)*11))</f>
        <v>0.35760416666666667</v>
      </c>
      <c r="AZ6">
        <f ca="1">IF(ISBLANK((OFFSET(Tabulation!M6,0,($AQ6-1)*11))),"",OFFSET(Tabulation!M6,0,($AQ6-1)*11))</f>
        <v>51495</v>
      </c>
      <c r="BA6" t="str">
        <f ca="1">IF(ISBLANK((OFFSET(Tabulation!N6,0,($AQ6-1)*11))),"",OFFSET(Tabulation!N6,0,($AQ6-1)*11))</f>
        <v>Yes</v>
      </c>
      <c r="BB6" t="str">
        <f ca="1">IF(ISBLANK((OFFSET(Tabulation!O6,0,($AQ6-1)*11))),"",OFFSET(Tabulation!O6,0,($AQ6-1)*11))</f>
        <v>Based on ship lot</v>
      </c>
    </row>
    <row r="7" spans="1:54" ht="72">
      <c r="A7" s="30">
        <v>1179</v>
      </c>
      <c r="B7" s="35">
        <v>480000</v>
      </c>
      <c r="C7" s="36" t="s">
        <v>148</v>
      </c>
      <c r="D7" s="85" t="s">
        <v>583</v>
      </c>
      <c r="E7">
        <f ca="1">IF(ISERROR(OFFSET(Tabulation!L7,0,(COLUMN(E7)-COLUMN($E$2))*10)),"",OFFSET(Tabulation!L7,0,(COLUMN(E7)-COLUMN($E$2))*10))</f>
      </c>
      <c r="F7">
        <f ca="1">IF(ISERROR(OFFSET(Tabulation!M7,0,(COLUMN(F7)-COLUMN($E$2))*10)),"",OFFSET(Tabulation!M7,0,(COLUMN(F7)-COLUMN($E$2))*10))</f>
      </c>
      <c r="G7">
        <f ca="1">IF(ISERROR(OFFSET(Tabulation!N7,0,(COLUMN(G7)-COLUMN($E$2))*10)),"",OFFSET(Tabulation!N7,0,(COLUMN(G7)-COLUMN($E$2))*10))</f>
      </c>
      <c r="H7">
        <f ca="1">IF(ISERROR(OFFSET(Tabulation!O7,0,(COLUMN(H7)-COLUMN($E$2))*10)),"",OFFSET(Tabulation!O7,0,(COLUMN(H7)-COLUMN($E$2))*10))</f>
        <v>0.03735</v>
      </c>
      <c r="I7">
        <f ca="1">IF(ISERROR(OFFSET(Tabulation!P7,0,(COLUMN(I7)-COLUMN($E$2))*10)),"",OFFSET(Tabulation!P7,0,(COLUMN(I7)-COLUMN($E$2))*10))</f>
      </c>
      <c r="J7">
        <f ca="1">IF(ISERROR(OFFSET(Tabulation!Q7,0,(COLUMN(J7)-COLUMN($E$2))*10)),"",OFFSET(Tabulation!Q7,0,(COLUMN(J7)-COLUMN($E$2))*10))</f>
      </c>
      <c r="K7">
        <f ca="1">IF(ISERROR(OFFSET(Tabulation!R7,0,(COLUMN(K7)-COLUMN($E$2))*10)),"",OFFSET(Tabulation!R7,0,(COLUMN(K7)-COLUMN($E$2))*10))</f>
        <v>0.039</v>
      </c>
      <c r="L7">
        <f ca="1">IF(ISERROR(OFFSET(Tabulation!S7,0,(COLUMN(L7)-COLUMN($E$2))*10)),"",OFFSET(Tabulation!S7,0,(COLUMN(L7)-COLUMN($E$2))*10))</f>
        <v>0.0373</v>
      </c>
      <c r="M7">
        <f ca="1">IF(ISERROR(OFFSET(Tabulation!T7,0,(COLUMN(M7)-COLUMN($E$2))*10)),"",OFFSET(Tabulation!T7,0,(COLUMN(M7)-COLUMN($E$2))*10))</f>
      </c>
      <c r="N7">
        <f ca="1">IF(ISERROR(OFFSET(Tabulation!U7,0,(COLUMN(N7)-COLUMN($E$2))*10)),"",OFFSET(Tabulation!U7,0,(COLUMN(N7)-COLUMN($E$2))*10))</f>
      </c>
      <c r="O7">
        <f ca="1">IF(ISERROR(OFFSET(Tabulation!V7,0,(COLUMN(O7)-COLUMN($E$2))*10)),"",OFFSET(Tabulation!V7,0,(COLUMN(O7)-COLUMN($E$2))*10))</f>
        <v>0.04755</v>
      </c>
      <c r="P7">
        <f ca="1">IF(ISERROR(OFFSET(Tabulation!W7,0,(COLUMN(P7)-COLUMN($E$2))*10)),"",OFFSET(Tabulation!W7,0,(COLUMN(P7)-COLUMN($E$2))*10))</f>
      </c>
      <c r="Q7">
        <f ca="1">IF(ISERROR(OFFSET(Tabulation!X7,0,(COLUMN(Q7)-COLUMN($E$2))*10)),"",OFFSET(Tabulation!X7,0,(COLUMN(Q7)-COLUMN($E$2))*10))</f>
      </c>
      <c r="R7">
        <f ca="1">IF(ISERROR(OFFSET(Tabulation!Y7,0,(COLUMN(R7)-COLUMN($E$2))*10)),"",OFFSET(Tabulation!Y7,0,(COLUMN(R7)-COLUMN($E$2))*10))</f>
      </c>
      <c r="S7">
        <f ca="1">IF(ISERROR(OFFSET(Tabulation!Z7,0,(COLUMN(S7)-COLUMN($E$2))*10)),"",OFFSET(Tabulation!Z7,0,(COLUMN(S7)-COLUMN($E$2))*10))</f>
      </c>
      <c r="T7">
        <f ca="1">IF(ISERROR(OFFSET(Tabulation!AA7,0,(COLUMN(T7)-COLUMN($E$2))*10)),"",OFFSET(Tabulation!AA7,0,(COLUMN(T7)-COLUMN($E$2))*10))</f>
      </c>
      <c r="U7">
        <f ca="1">IF(ISERROR(OFFSET(Tabulation!AB7,0,(COLUMN(U7)-COLUMN($E$2))*10)),"",OFFSET(Tabulation!AB7,0,(COLUMN(U7)-COLUMN($E$2))*10))</f>
      </c>
      <c r="V7">
        <f ca="1">IF(ISERROR(OFFSET(Tabulation!AC7,0,(COLUMN(V7)-COLUMN($E$2))*10)),"",OFFSET(Tabulation!AC7,0,(COLUMN(V7)-COLUMN($E$2))*10))</f>
      </c>
      <c r="W7">
        <f ca="1">IF(ISERROR(OFFSET(Tabulation!AD7,0,(COLUMN(W7)-COLUMN($E$2))*10)),"",OFFSET(Tabulation!AD7,0,(COLUMN(W7)-COLUMN($E$2))*10))</f>
      </c>
      <c r="X7">
        <f ca="1">IF(ISERROR(OFFSET(Tabulation!AE7,0,(COLUMN(X7)-COLUMN($E$2))*10)),"",OFFSET(Tabulation!AE7,0,(COLUMN(X7)-COLUMN($E$2))*10))</f>
      </c>
      <c r="Y7">
        <f ca="1">IF(ISERROR(OFFSET(Tabulation!AF7,0,(COLUMN(Y7)-COLUMN($E$2))*10)),"",OFFSET(Tabulation!AF7,0,(COLUMN(Y7)-COLUMN($E$2))*10))</f>
      </c>
      <c r="Z7">
        <f ca="1">IF(ISERROR(OFFSET(Tabulation!AG7,0,(COLUMN(Z7)-COLUMN($E$2))*10)),"",OFFSET(Tabulation!AG7,0,(COLUMN(Z7)-COLUMN($E$2))*10))</f>
      </c>
      <c r="AA7">
        <f ca="1">IF(ISERROR(OFFSET(Tabulation!AH7,0,(COLUMN(AA7)-COLUMN($E$2))*10)),"",OFFSET(Tabulation!AH7,0,(COLUMN(AA7)-COLUMN($E$2))*10))</f>
      </c>
      <c r="AB7">
        <f ca="1">IF(ISERROR(OFFSET(Tabulation!AI7,0,(COLUMN(AB7)-COLUMN($E$2))*10)),"",OFFSET(Tabulation!AI7,0,(COLUMN(AB7)-COLUMN($E$2))*10))</f>
      </c>
      <c r="AC7">
        <f ca="1">IF(ISERROR(OFFSET(Tabulation!AJ7,0,(COLUMN(AC7)-COLUMN($E$2))*10)),"",OFFSET(Tabulation!AJ7,0,(COLUMN(AC7)-COLUMN($E$2))*10))</f>
      </c>
      <c r="AD7">
        <f ca="1">IF(ISERROR(OFFSET(Tabulation!AK7,0,(COLUMN(AD7)-COLUMN($E$2))*10)),"",OFFSET(Tabulation!AK7,0,(COLUMN(AD7)-COLUMN($E$2))*10))</f>
      </c>
      <c r="AE7">
        <f ca="1">IF(ISERROR(OFFSET(Tabulation!AL7,0,(COLUMN(AE7)-COLUMN($E$2))*10)),"",OFFSET(Tabulation!AL7,0,(COLUMN(AE7)-COLUMN($E$2))*10))</f>
      </c>
      <c r="AF7">
        <f ca="1">IF(ISERROR(OFFSET(Tabulation!AM7,0,(COLUMN(AF7)-COLUMN($E$2))*10)),"",OFFSET(Tabulation!AM7,0,(COLUMN(AF7)-COLUMN($E$2))*10))</f>
      </c>
      <c r="AG7">
        <f ca="1">IF(ISERROR(OFFSET(Tabulation!AN7,0,(COLUMN(AG7)-COLUMN($E$2))*10)),"",OFFSET(Tabulation!AN7,0,(COLUMN(AG7)-COLUMN($E$2))*10))</f>
      </c>
      <c r="AH7">
        <f ca="1">IF(ISERROR(OFFSET(Tabulation!AO7,0,(COLUMN(AH7)-COLUMN($E$2))*10)),"",OFFSET(Tabulation!AO7,0,(COLUMN(AH7)-COLUMN($E$2))*10))</f>
      </c>
      <c r="AI7">
        <f ca="1">IF(ISERROR(OFFSET(Tabulation!AP7,0,(COLUMN(AI7)-COLUMN($E$2))*10)),"",OFFSET(Tabulation!AP7,0,(COLUMN(AI7)-COLUMN($E$2))*10))</f>
      </c>
      <c r="AJ7">
        <f ca="1">IF(ISERROR(OFFSET(Tabulation!AQ7,0,(COLUMN(AJ7)-COLUMN($E$2))*10)),"",OFFSET(Tabulation!AQ7,0,(COLUMN(AJ7)-COLUMN($E$2))*10))</f>
      </c>
      <c r="AK7">
        <f ca="1">IF(ISERROR(OFFSET(Tabulation!AR7,0,(COLUMN(AK7)-COLUMN($E$2))*10)),"",OFFSET(Tabulation!AR7,0,(COLUMN(AK7)-COLUMN($E$2))*10))</f>
      </c>
      <c r="AL7">
        <f ca="1">IF(ISERROR(OFFSET(Tabulation!AS7,0,(COLUMN(AL7)-COLUMN($E$2))*10)),"",OFFSET(Tabulation!AS7,0,(COLUMN(AL7)-COLUMN($E$2))*10))</f>
      </c>
      <c r="AM7">
        <f ca="1">IF(ISERROR(OFFSET(Tabulation!AT7,0,(COLUMN(AM7)-COLUMN($E$2))*10)),"",OFFSET(Tabulation!AT7,0,(COLUMN(AM7)-COLUMN($E$2))*10))</f>
      </c>
      <c r="AN7">
        <f ca="1">IF(ISERROR(OFFSET(Tabulation!AU7,0,(COLUMN(AN7)-COLUMN($E$2))*10)),"",OFFSET(Tabulation!AU7,0,(COLUMN(AN7)-COLUMN($E$2))*10))</f>
      </c>
      <c r="AO7">
        <f ca="1">IF(ISERROR(OFFSET(Tabulation!AV7,0,(COLUMN(AO7)-COLUMN($E$2))*10)),"",OFFSET(Tabulation!AV7,0,(COLUMN(AO7)-COLUMN($E$2))*10))</f>
      </c>
      <c r="AP7" s="1">
        <f t="shared" si="0"/>
        <v>0.0373</v>
      </c>
      <c r="AQ7">
        <f t="shared" si="1"/>
        <v>8</v>
      </c>
      <c r="AR7" t="str">
        <f ca="1">IF(ISBLANK((OFFSET(Tabulation!E7,0,($AQ7-1)*11))),"",OFFSET(Tabulation!E7,0,($AQ7-1)*11))</f>
        <v>U S Foods </v>
      </c>
      <c r="AS7" t="str">
        <f ca="1">IF(ISBLANK((OFFSET(Tabulation!F7,0,($AQ7-1)*11))),"",OFFSET(Tabulation!F7,0,($AQ7-1)*11))</f>
        <v>EOM 10</v>
      </c>
      <c r="AT7" t="str">
        <f ca="1">IF(ISBLANK((OFFSET(Tabulation!G7,0,($AQ7-1)*11))),"",OFFSET(Tabulation!G7,0,($AQ7-1)*11))</f>
        <v>Heinz</v>
      </c>
      <c r="AU7" t="str">
        <f ca="1">IF(ISBLANK((OFFSET(Tabulation!H7,0,($AQ7-1)*11))),"",OFFSET(Tabulation!H7,0,($AQ7-1)*11))</f>
        <v>2329969</v>
      </c>
      <c r="AV7" t="str">
        <f ca="1">IF(ISBLANK((OFFSET(Tabulation!I7,0,($AQ7-1)*11))),"",OFFSET(Tabulation!I7,0,($AQ7-1)*11))</f>
        <v>200/.5 oz</v>
      </c>
      <c r="AW7">
        <f ca="1">IF(ISBLANK((OFFSET(Tabulation!J7,0,($AQ7-1)*11))),"",OFFSET(Tabulation!J7,0,($AQ7-1)*11))</f>
        <v>200</v>
      </c>
      <c r="AX7">
        <f ca="1">IF(ISBLANK((OFFSET(Tabulation!K7,0,($AQ7-1)*11))),"",OFFSET(Tabulation!K7,0,($AQ7-1)*11))</f>
        <v>7.46</v>
      </c>
      <c r="AY7">
        <f ca="1">IF(ISBLANK((OFFSET(Tabulation!L7,0,($AQ7-1)*11))),"",OFFSET(Tabulation!L7,0,($AQ7-1)*11))</f>
        <v>0.0373</v>
      </c>
      <c r="AZ7">
        <f ca="1">IF(ISBLANK((OFFSET(Tabulation!M7,0,($AQ7-1)*11))),"",OFFSET(Tabulation!M7,0,($AQ7-1)*11))</f>
        <v>17904</v>
      </c>
      <c r="BA7" t="str">
        <f ca="1">IF(ISBLANK((OFFSET(Tabulation!N7,0,($AQ7-1)*11))),"",OFFSET(Tabulation!N7,0,($AQ7-1)*11))</f>
        <v>Yes</v>
      </c>
      <c r="BB7" t="str">
        <f ca="1">IF(ISBLANK((OFFSET(Tabulation!O7,0,($AQ7-1)*11))),"",OFFSET(Tabulation!O7,0,($AQ7-1)*11))</f>
        <v>MFG# 543700</v>
      </c>
    </row>
    <row r="8" spans="1:54" ht="60">
      <c r="A8" s="14">
        <v>1184</v>
      </c>
      <c r="B8" s="15">
        <v>300</v>
      </c>
      <c r="C8" s="16" t="s">
        <v>131</v>
      </c>
      <c r="D8" s="67" t="s">
        <v>567</v>
      </c>
      <c r="E8">
        <f ca="1">IF(ISERROR(OFFSET(Tabulation!L8,0,(COLUMN(E8)-COLUMN($E$2))*10)),"",OFFSET(Tabulation!L8,0,(COLUMN(E8)-COLUMN($E$2))*10))</f>
      </c>
      <c r="F8">
        <f ca="1">IF(ISERROR(OFFSET(Tabulation!M8,0,(COLUMN(F8)-COLUMN($E$2))*10)),"",OFFSET(Tabulation!M8,0,(COLUMN(F8)-COLUMN($E$2))*10))</f>
      </c>
      <c r="G8">
        <f ca="1">IF(ISERROR(OFFSET(Tabulation!N8,0,(COLUMN(G8)-COLUMN($E$2))*10)),"",OFFSET(Tabulation!N8,0,(COLUMN(G8)-COLUMN($E$2))*10))</f>
      </c>
      <c r="H8">
        <f ca="1">IF(ISERROR(OFFSET(Tabulation!O8,0,(COLUMN(H8)-COLUMN($E$2))*10)),"",OFFSET(Tabulation!O8,0,(COLUMN(H8)-COLUMN($E$2))*10))</f>
        <v>0.028968749999999998</v>
      </c>
      <c r="I8">
        <f ca="1">IF(ISERROR(OFFSET(Tabulation!P8,0,(COLUMN(I8)-COLUMN($E$2))*10)),"",OFFSET(Tabulation!P8,0,(COLUMN(I8)-COLUMN($E$2))*10))</f>
      </c>
      <c r="J8">
        <f ca="1">IF(ISERROR(OFFSET(Tabulation!Q8,0,(COLUMN(J8)-COLUMN($E$2))*10)),"",OFFSET(Tabulation!Q8,0,(COLUMN(J8)-COLUMN($E$2))*10))</f>
      </c>
      <c r="K8">
        <f ca="1">IF(ISERROR(OFFSET(Tabulation!R8,0,(COLUMN(K8)-COLUMN($E$2))*10)),"",OFFSET(Tabulation!R8,0,(COLUMN(K8)-COLUMN($E$2))*10))</f>
      </c>
      <c r="L8">
        <f ca="1">IF(ISERROR(OFFSET(Tabulation!S8,0,(COLUMN(L8)-COLUMN($E$2))*10)),"",OFFSET(Tabulation!S8,0,(COLUMN(L8)-COLUMN($E$2))*10))</f>
        <v>0.030453124999999998</v>
      </c>
      <c r="M8">
        <f ca="1">IF(ISERROR(OFFSET(Tabulation!T8,0,(COLUMN(M8)-COLUMN($E$2))*10)),"",OFFSET(Tabulation!T8,0,(COLUMN(M8)-COLUMN($E$2))*10))</f>
      </c>
      <c r="N8">
        <f ca="1">IF(ISERROR(OFFSET(Tabulation!U8,0,(COLUMN(N8)-COLUMN($E$2))*10)),"",OFFSET(Tabulation!U8,0,(COLUMN(N8)-COLUMN($E$2))*10))</f>
      </c>
      <c r="O8">
        <f ca="1">IF(ISERROR(OFFSET(Tabulation!V8,0,(COLUMN(O8)-COLUMN($E$2))*10)),"",OFFSET(Tabulation!V8,0,(COLUMN(O8)-COLUMN($E$2))*10))</f>
        <v>0.039515625</v>
      </c>
      <c r="P8">
        <f ca="1">IF(ISERROR(OFFSET(Tabulation!W8,0,(COLUMN(P8)-COLUMN($E$2))*10)),"",OFFSET(Tabulation!W8,0,(COLUMN(P8)-COLUMN($E$2))*10))</f>
      </c>
      <c r="Q8">
        <f ca="1">IF(ISERROR(OFFSET(Tabulation!X8,0,(COLUMN(Q8)-COLUMN($E$2))*10)),"",OFFSET(Tabulation!X8,0,(COLUMN(Q8)-COLUMN($E$2))*10))</f>
      </c>
      <c r="R8">
        <f ca="1">IF(ISERROR(OFFSET(Tabulation!Y8,0,(COLUMN(R8)-COLUMN($E$2))*10)),"",OFFSET(Tabulation!Y8,0,(COLUMN(R8)-COLUMN($E$2))*10))</f>
      </c>
      <c r="S8">
        <f ca="1">IF(ISERROR(OFFSET(Tabulation!Z8,0,(COLUMN(S8)-COLUMN($E$2))*10)),"",OFFSET(Tabulation!Z8,0,(COLUMN(S8)-COLUMN($E$2))*10))</f>
      </c>
      <c r="T8">
        <f ca="1">IF(ISERROR(OFFSET(Tabulation!AA8,0,(COLUMN(T8)-COLUMN($E$2))*10)),"",OFFSET(Tabulation!AA8,0,(COLUMN(T8)-COLUMN($E$2))*10))</f>
      </c>
      <c r="U8">
        <f ca="1">IF(ISERROR(OFFSET(Tabulation!AB8,0,(COLUMN(U8)-COLUMN($E$2))*10)),"",OFFSET(Tabulation!AB8,0,(COLUMN(U8)-COLUMN($E$2))*10))</f>
      </c>
      <c r="V8">
        <f ca="1">IF(ISERROR(OFFSET(Tabulation!AC8,0,(COLUMN(V8)-COLUMN($E$2))*10)),"",OFFSET(Tabulation!AC8,0,(COLUMN(V8)-COLUMN($E$2))*10))</f>
      </c>
      <c r="W8">
        <f ca="1">IF(ISERROR(OFFSET(Tabulation!AD8,0,(COLUMN(W8)-COLUMN($E$2))*10)),"",OFFSET(Tabulation!AD8,0,(COLUMN(W8)-COLUMN($E$2))*10))</f>
      </c>
      <c r="X8">
        <f ca="1">IF(ISERROR(OFFSET(Tabulation!AE8,0,(COLUMN(X8)-COLUMN($E$2))*10)),"",OFFSET(Tabulation!AE8,0,(COLUMN(X8)-COLUMN($E$2))*10))</f>
      </c>
      <c r="Y8">
        <f ca="1">IF(ISERROR(OFFSET(Tabulation!AF8,0,(COLUMN(Y8)-COLUMN($E$2))*10)),"",OFFSET(Tabulation!AF8,0,(COLUMN(Y8)-COLUMN($E$2))*10))</f>
      </c>
      <c r="Z8">
        <f ca="1">IF(ISERROR(OFFSET(Tabulation!AG8,0,(COLUMN(Z8)-COLUMN($E$2))*10)),"",OFFSET(Tabulation!AG8,0,(COLUMN(Z8)-COLUMN($E$2))*10))</f>
      </c>
      <c r="AA8">
        <f ca="1">IF(ISERROR(OFFSET(Tabulation!AH8,0,(COLUMN(AA8)-COLUMN($E$2))*10)),"",OFFSET(Tabulation!AH8,0,(COLUMN(AA8)-COLUMN($E$2))*10))</f>
      </c>
      <c r="AB8">
        <f ca="1">IF(ISERROR(OFFSET(Tabulation!AI8,0,(COLUMN(AB8)-COLUMN($E$2))*10)),"",OFFSET(Tabulation!AI8,0,(COLUMN(AB8)-COLUMN($E$2))*10))</f>
      </c>
      <c r="AC8">
        <f ca="1">IF(ISERROR(OFFSET(Tabulation!AJ8,0,(COLUMN(AC8)-COLUMN($E$2))*10)),"",OFFSET(Tabulation!AJ8,0,(COLUMN(AC8)-COLUMN($E$2))*10))</f>
      </c>
      <c r="AD8">
        <f ca="1">IF(ISERROR(OFFSET(Tabulation!AK8,0,(COLUMN(AD8)-COLUMN($E$2))*10)),"",OFFSET(Tabulation!AK8,0,(COLUMN(AD8)-COLUMN($E$2))*10))</f>
      </c>
      <c r="AE8">
        <f ca="1">IF(ISERROR(OFFSET(Tabulation!AL8,0,(COLUMN(AE8)-COLUMN($E$2))*10)),"",OFFSET(Tabulation!AL8,0,(COLUMN(AE8)-COLUMN($E$2))*10))</f>
      </c>
      <c r="AF8">
        <f ca="1">IF(ISERROR(OFFSET(Tabulation!AM8,0,(COLUMN(AF8)-COLUMN($E$2))*10)),"",OFFSET(Tabulation!AM8,0,(COLUMN(AF8)-COLUMN($E$2))*10))</f>
      </c>
      <c r="AG8">
        <f ca="1">IF(ISERROR(OFFSET(Tabulation!AN8,0,(COLUMN(AG8)-COLUMN($E$2))*10)),"",OFFSET(Tabulation!AN8,0,(COLUMN(AG8)-COLUMN($E$2))*10))</f>
      </c>
      <c r="AH8">
        <f ca="1">IF(ISERROR(OFFSET(Tabulation!AO8,0,(COLUMN(AH8)-COLUMN($E$2))*10)),"",OFFSET(Tabulation!AO8,0,(COLUMN(AH8)-COLUMN($E$2))*10))</f>
      </c>
      <c r="AI8">
        <f ca="1">IF(ISERROR(OFFSET(Tabulation!AP8,0,(COLUMN(AI8)-COLUMN($E$2))*10)),"",OFFSET(Tabulation!AP8,0,(COLUMN(AI8)-COLUMN($E$2))*10))</f>
      </c>
      <c r="AJ8">
        <f ca="1">IF(ISERROR(OFFSET(Tabulation!AQ8,0,(COLUMN(AJ8)-COLUMN($E$2))*10)),"",OFFSET(Tabulation!AQ8,0,(COLUMN(AJ8)-COLUMN($E$2))*10))</f>
      </c>
      <c r="AK8">
        <f ca="1">IF(ISERROR(OFFSET(Tabulation!AR8,0,(COLUMN(AK8)-COLUMN($E$2))*10)),"",OFFSET(Tabulation!AR8,0,(COLUMN(AK8)-COLUMN($E$2))*10))</f>
      </c>
      <c r="AL8">
        <f ca="1">IF(ISERROR(OFFSET(Tabulation!AS8,0,(COLUMN(AL8)-COLUMN($E$2))*10)),"",OFFSET(Tabulation!AS8,0,(COLUMN(AL8)-COLUMN($E$2))*10))</f>
      </c>
      <c r="AM8">
        <f ca="1">IF(ISERROR(OFFSET(Tabulation!AT8,0,(COLUMN(AM8)-COLUMN($E$2))*10)),"",OFFSET(Tabulation!AT8,0,(COLUMN(AM8)-COLUMN($E$2))*10))</f>
      </c>
      <c r="AN8">
        <f ca="1">IF(ISERROR(OFFSET(Tabulation!AU8,0,(COLUMN(AN8)-COLUMN($E$2))*10)),"",OFFSET(Tabulation!AU8,0,(COLUMN(AN8)-COLUMN($E$2))*10))</f>
      </c>
      <c r="AO8">
        <f ca="1">IF(ISERROR(OFFSET(Tabulation!AV8,0,(COLUMN(AO8)-COLUMN($E$2))*10)),"",OFFSET(Tabulation!AV8,0,(COLUMN(AO8)-COLUMN($E$2))*10))</f>
      </c>
      <c r="AP8" s="1">
        <f t="shared" si="0"/>
        <v>0.028968749999999998</v>
      </c>
      <c r="AQ8">
        <f t="shared" si="1"/>
        <v>4</v>
      </c>
      <c r="AR8" t="str">
        <f ca="1">IF(ISBLANK((OFFSET(Tabulation!E8,0,($AQ8-1)*11))),"",OFFSET(Tabulation!E8,0,($AQ8-1)*11))</f>
        <v>Sysco Memphis LLC</v>
      </c>
      <c r="AS8" t="str">
        <f ca="1">IF(ISBLANK((OFFSET(Tabulation!F8,0,($AQ8-1)*11))),"",OFFSET(Tabulation!F8,0,($AQ8-1)*11))</f>
        <v>2%10 Net 30</v>
      </c>
      <c r="AT8" t="str">
        <f ca="1">IF(ISBLANK((OFFSET(Tabulation!G8,0,($AQ8-1)*11))),"",OFFSET(Tabulation!G8,0,($AQ8-1)*11))</f>
        <v>Quaker</v>
      </c>
      <c r="AU8" t="str">
        <f ca="1">IF(ISBLANK((OFFSET(Tabulation!H8,0,($AQ8-1)*11))),"",OFFSET(Tabulation!H8,0,($AQ8-1)*11))</f>
        <v>04378</v>
      </c>
      <c r="AV8" t="str">
        <f ca="1">IF(ISBLANK((OFFSET(Tabulation!I8,0,($AQ8-1)*11))),"",OFFSET(Tabulation!I8,0,($AQ8-1)*11))</f>
        <v>8/5#</v>
      </c>
      <c r="AW8">
        <f ca="1">IF(ISBLANK((OFFSET(Tabulation!J8,0,($AQ8-1)*11))),"",OFFSET(Tabulation!J8,0,($AQ8-1)*11))</f>
        <v>640</v>
      </c>
      <c r="AX8">
        <f ca="1">IF(ISBLANK((OFFSET(Tabulation!K8,0,($AQ8-1)*11))),"",OFFSET(Tabulation!K8,0,($AQ8-1)*11))</f>
        <v>18.54</v>
      </c>
      <c r="AY8">
        <f ca="1">IF(ISBLANK((OFFSET(Tabulation!L8,0,($AQ8-1)*11))),"",OFFSET(Tabulation!L8,0,($AQ8-1)*11))</f>
        <v>0.028968749999999998</v>
      </c>
      <c r="AZ8">
        <f ca="1">IF(ISBLANK((OFFSET(Tabulation!M8,0,($AQ8-1)*11))),"",OFFSET(Tabulation!M8,0,($AQ8-1)*11))</f>
        <v>5562</v>
      </c>
      <c r="BA8" t="str">
        <f ca="1">IF(ISBLANK((OFFSET(Tabulation!N8,0,($AQ8-1)*11))),"",OFFSET(Tabulation!N8,0,($AQ8-1)*11))</f>
        <v>Yes</v>
      </c>
      <c r="BB8">
        <f ca="1">IF(ISBLANK((OFFSET(Tabulation!O8,0,($AQ8-1)*11))),"",OFFSET(Tabulation!O8,0,($AQ8-1)*11))</f>
      </c>
    </row>
    <row r="9" spans="1:54" ht="60">
      <c r="A9" s="30">
        <v>1186</v>
      </c>
      <c r="B9" s="31">
        <v>480000</v>
      </c>
      <c r="C9" s="32" t="s">
        <v>148</v>
      </c>
      <c r="D9" s="85" t="s">
        <v>584</v>
      </c>
      <c r="E9">
        <f ca="1">IF(ISERROR(OFFSET(Tabulation!L9,0,(COLUMN(E9)-COLUMN($E$2))*10)),"",OFFSET(Tabulation!L9,0,(COLUMN(E9)-COLUMN($E$2))*10))</f>
      </c>
      <c r="F9">
        <f ca="1">IF(ISERROR(OFFSET(Tabulation!M9,0,(COLUMN(F9)-COLUMN($E$2))*10)),"",OFFSET(Tabulation!M9,0,(COLUMN(F9)-COLUMN($E$2))*10))</f>
      </c>
      <c r="G9">
        <f ca="1">IF(ISERROR(OFFSET(Tabulation!N9,0,(COLUMN(G9)-COLUMN($E$2))*10)),"",OFFSET(Tabulation!N9,0,(COLUMN(G9)-COLUMN($E$2))*10))</f>
      </c>
      <c r="H9">
        <f ca="1">IF(ISERROR(OFFSET(Tabulation!O9,0,(COLUMN(H9)-COLUMN($E$2))*10)),"",OFFSET(Tabulation!O9,0,(COLUMN(H9)-COLUMN($E$2))*10))</f>
        <v>0.08800000000000001</v>
      </c>
      <c r="I9">
        <f ca="1">IF(ISERROR(OFFSET(Tabulation!P9,0,(COLUMN(I9)-COLUMN($E$2))*10)),"",OFFSET(Tabulation!P9,0,(COLUMN(I9)-COLUMN($E$2))*10))</f>
        <v>0.06</v>
      </c>
      <c r="J9">
        <f ca="1">IF(ISERROR(OFFSET(Tabulation!Q9,0,(COLUMN(J9)-COLUMN($E$2))*10)),"",OFFSET(Tabulation!Q9,0,(COLUMN(J9)-COLUMN($E$2))*10))</f>
      </c>
      <c r="K9">
        <f ca="1">IF(ISERROR(OFFSET(Tabulation!R9,0,(COLUMN(K9)-COLUMN($E$2))*10)),"",OFFSET(Tabulation!R9,0,(COLUMN(K9)-COLUMN($E$2))*10))</f>
        <v>0.06275</v>
      </c>
      <c r="L9">
        <f ca="1">IF(ISERROR(OFFSET(Tabulation!S9,0,(COLUMN(L9)-COLUMN($E$2))*10)),"",OFFSET(Tabulation!S9,0,(COLUMN(L9)-COLUMN($E$2))*10))</f>
        <v>0.07725</v>
      </c>
      <c r="M9">
        <f ca="1">IF(ISERROR(OFFSET(Tabulation!T9,0,(COLUMN(M9)-COLUMN($E$2))*10)),"",OFFSET(Tabulation!T9,0,(COLUMN(M9)-COLUMN($E$2))*10))</f>
      </c>
      <c r="N9">
        <f ca="1">IF(ISERROR(OFFSET(Tabulation!U9,0,(COLUMN(N9)-COLUMN($E$2))*10)),"",OFFSET(Tabulation!U9,0,(COLUMN(N9)-COLUMN($E$2))*10))</f>
      </c>
      <c r="O9">
        <f ca="1">IF(ISERROR(OFFSET(Tabulation!V9,0,(COLUMN(O9)-COLUMN($E$2))*10)),"",OFFSET(Tabulation!V9,0,(COLUMN(O9)-COLUMN($E$2))*10))</f>
        <v>0.0966</v>
      </c>
      <c r="P9">
        <f ca="1">IF(ISERROR(OFFSET(Tabulation!W9,0,(COLUMN(P9)-COLUMN($E$2))*10)),"",OFFSET(Tabulation!W9,0,(COLUMN(P9)-COLUMN($E$2))*10))</f>
      </c>
      <c r="Q9">
        <f ca="1">IF(ISERROR(OFFSET(Tabulation!X9,0,(COLUMN(Q9)-COLUMN($E$2))*10)),"",OFFSET(Tabulation!X9,0,(COLUMN(Q9)-COLUMN($E$2))*10))</f>
      </c>
      <c r="R9">
        <f ca="1">IF(ISERROR(OFFSET(Tabulation!Y9,0,(COLUMN(R9)-COLUMN($E$2))*10)),"",OFFSET(Tabulation!Y9,0,(COLUMN(R9)-COLUMN($E$2))*10))</f>
      </c>
      <c r="S9">
        <f ca="1">IF(ISERROR(OFFSET(Tabulation!Z9,0,(COLUMN(S9)-COLUMN($E$2))*10)),"",OFFSET(Tabulation!Z9,0,(COLUMN(S9)-COLUMN($E$2))*10))</f>
      </c>
      <c r="T9">
        <f ca="1">IF(ISERROR(OFFSET(Tabulation!AA9,0,(COLUMN(T9)-COLUMN($E$2))*10)),"",OFFSET(Tabulation!AA9,0,(COLUMN(T9)-COLUMN($E$2))*10))</f>
      </c>
      <c r="U9">
        <f ca="1">IF(ISERROR(OFFSET(Tabulation!AB9,0,(COLUMN(U9)-COLUMN($E$2))*10)),"",OFFSET(Tabulation!AB9,0,(COLUMN(U9)-COLUMN($E$2))*10))</f>
      </c>
      <c r="V9">
        <f ca="1">IF(ISERROR(OFFSET(Tabulation!AC9,0,(COLUMN(V9)-COLUMN($E$2))*10)),"",OFFSET(Tabulation!AC9,0,(COLUMN(V9)-COLUMN($E$2))*10))</f>
      </c>
      <c r="W9">
        <f ca="1">IF(ISERROR(OFFSET(Tabulation!AD9,0,(COLUMN(W9)-COLUMN($E$2))*10)),"",OFFSET(Tabulation!AD9,0,(COLUMN(W9)-COLUMN($E$2))*10))</f>
      </c>
      <c r="X9">
        <f ca="1">IF(ISERROR(OFFSET(Tabulation!AE9,0,(COLUMN(X9)-COLUMN($E$2))*10)),"",OFFSET(Tabulation!AE9,0,(COLUMN(X9)-COLUMN($E$2))*10))</f>
      </c>
      <c r="Y9">
        <f ca="1">IF(ISERROR(OFFSET(Tabulation!AF9,0,(COLUMN(Y9)-COLUMN($E$2))*10)),"",OFFSET(Tabulation!AF9,0,(COLUMN(Y9)-COLUMN($E$2))*10))</f>
      </c>
      <c r="Z9">
        <f ca="1">IF(ISERROR(OFFSET(Tabulation!AG9,0,(COLUMN(Z9)-COLUMN($E$2))*10)),"",OFFSET(Tabulation!AG9,0,(COLUMN(Z9)-COLUMN($E$2))*10))</f>
      </c>
      <c r="AA9">
        <f ca="1">IF(ISERROR(OFFSET(Tabulation!AH9,0,(COLUMN(AA9)-COLUMN($E$2))*10)),"",OFFSET(Tabulation!AH9,0,(COLUMN(AA9)-COLUMN($E$2))*10))</f>
      </c>
      <c r="AB9">
        <f ca="1">IF(ISERROR(OFFSET(Tabulation!AI9,0,(COLUMN(AB9)-COLUMN($E$2))*10)),"",OFFSET(Tabulation!AI9,0,(COLUMN(AB9)-COLUMN($E$2))*10))</f>
      </c>
      <c r="AC9">
        <f ca="1">IF(ISERROR(OFFSET(Tabulation!AJ9,0,(COLUMN(AC9)-COLUMN($E$2))*10)),"",OFFSET(Tabulation!AJ9,0,(COLUMN(AC9)-COLUMN($E$2))*10))</f>
      </c>
      <c r="AD9">
        <f ca="1">IF(ISERROR(OFFSET(Tabulation!AK9,0,(COLUMN(AD9)-COLUMN($E$2))*10)),"",OFFSET(Tabulation!AK9,0,(COLUMN(AD9)-COLUMN($E$2))*10))</f>
      </c>
      <c r="AE9">
        <f ca="1">IF(ISERROR(OFFSET(Tabulation!AL9,0,(COLUMN(AE9)-COLUMN($E$2))*10)),"",OFFSET(Tabulation!AL9,0,(COLUMN(AE9)-COLUMN($E$2))*10))</f>
      </c>
      <c r="AF9">
        <f ca="1">IF(ISERROR(OFFSET(Tabulation!AM9,0,(COLUMN(AF9)-COLUMN($E$2))*10)),"",OFFSET(Tabulation!AM9,0,(COLUMN(AF9)-COLUMN($E$2))*10))</f>
      </c>
      <c r="AG9">
        <f ca="1">IF(ISERROR(OFFSET(Tabulation!AN9,0,(COLUMN(AG9)-COLUMN($E$2))*10)),"",OFFSET(Tabulation!AN9,0,(COLUMN(AG9)-COLUMN($E$2))*10))</f>
      </c>
      <c r="AH9">
        <f ca="1">IF(ISERROR(OFFSET(Tabulation!AO9,0,(COLUMN(AH9)-COLUMN($E$2))*10)),"",OFFSET(Tabulation!AO9,0,(COLUMN(AH9)-COLUMN($E$2))*10))</f>
      </c>
      <c r="AI9">
        <f ca="1">IF(ISERROR(OFFSET(Tabulation!AP9,0,(COLUMN(AI9)-COLUMN($E$2))*10)),"",OFFSET(Tabulation!AP9,0,(COLUMN(AI9)-COLUMN($E$2))*10))</f>
      </c>
      <c r="AJ9">
        <f ca="1">IF(ISERROR(OFFSET(Tabulation!AQ9,0,(COLUMN(AJ9)-COLUMN($E$2))*10)),"",OFFSET(Tabulation!AQ9,0,(COLUMN(AJ9)-COLUMN($E$2))*10))</f>
      </c>
      <c r="AK9">
        <f ca="1">IF(ISERROR(OFFSET(Tabulation!AR9,0,(COLUMN(AK9)-COLUMN($E$2))*10)),"",OFFSET(Tabulation!AR9,0,(COLUMN(AK9)-COLUMN($E$2))*10))</f>
      </c>
      <c r="AL9">
        <f ca="1">IF(ISERROR(OFFSET(Tabulation!AS9,0,(COLUMN(AL9)-COLUMN($E$2))*10)),"",OFFSET(Tabulation!AS9,0,(COLUMN(AL9)-COLUMN($E$2))*10))</f>
      </c>
      <c r="AM9">
        <f ca="1">IF(ISERROR(OFFSET(Tabulation!AT9,0,(COLUMN(AM9)-COLUMN($E$2))*10)),"",OFFSET(Tabulation!AT9,0,(COLUMN(AM9)-COLUMN($E$2))*10))</f>
      </c>
      <c r="AN9">
        <f ca="1">IF(ISERROR(OFFSET(Tabulation!AU9,0,(COLUMN(AN9)-COLUMN($E$2))*10)),"",OFFSET(Tabulation!AU9,0,(COLUMN(AN9)-COLUMN($E$2))*10))</f>
      </c>
      <c r="AO9">
        <f ca="1">IF(ISERROR(OFFSET(Tabulation!AV9,0,(COLUMN(AO9)-COLUMN($E$2))*10)),"",OFFSET(Tabulation!AV9,0,(COLUMN(AO9)-COLUMN($E$2))*10))</f>
      </c>
      <c r="AP9" s="1">
        <f t="shared" si="0"/>
        <v>0.06</v>
      </c>
      <c r="AQ9">
        <f t="shared" si="1"/>
        <v>5</v>
      </c>
      <c r="AR9" t="str">
        <f ca="1">IF(ISBLANK((OFFSET(Tabulation!E9,0,($AQ9-1)*11))),"",OFFSET(Tabulation!E9,0,($AQ9-1)*11))</f>
        <v>H. Schrier &amp; Co Inc</v>
      </c>
      <c r="AS9" t="str">
        <f ca="1">IF(ISBLANK((OFFSET(Tabulation!F9,0,($AQ9-1)*11))),"",OFFSET(Tabulation!F9,0,($AQ9-1)*11))</f>
        <v> Net 30</v>
      </c>
      <c r="AT9" t="str">
        <f ca="1">IF(ISBLANK((OFFSET(Tabulation!G9,0,($AQ9-1)*11))),"",OFFSET(Tabulation!G9,0,($AQ9-1)*11))</f>
        <v>Poco Pac</v>
      </c>
      <c r="AU9">
        <f ca="1">IF(ISBLANK((OFFSET(Tabulation!H9,0,($AQ9-1)*11))),"",OFFSET(Tabulation!H9,0,($AQ9-1)*11))</f>
        <v>86317</v>
      </c>
      <c r="AV9" t="str">
        <f ca="1">IF(ISBLANK((OFFSET(Tabulation!I9,0,($AQ9-1)*11))),"",OFFSET(Tabulation!I9,0,($AQ9-1)*11))</f>
        <v>200/9 gm</v>
      </c>
      <c r="AW9">
        <f ca="1">IF(ISBLANK((OFFSET(Tabulation!J9,0,($AQ9-1)*11))),"",OFFSET(Tabulation!J9,0,($AQ9-1)*11))</f>
        <v>200</v>
      </c>
      <c r="AX9">
        <f ca="1">IF(ISBLANK((OFFSET(Tabulation!K9,0,($AQ9-1)*11))),"",OFFSET(Tabulation!K9,0,($AQ9-1)*11))</f>
        <v>12</v>
      </c>
      <c r="AY9">
        <f ca="1">IF(ISBLANK((OFFSET(Tabulation!L9,0,($AQ9-1)*11))),"",OFFSET(Tabulation!L9,0,($AQ9-1)*11))</f>
        <v>0.06</v>
      </c>
      <c r="AZ9">
        <f ca="1">IF(ISBLANK((OFFSET(Tabulation!M9,0,($AQ9-1)*11))),"",OFFSET(Tabulation!M9,0,($AQ9-1)*11))</f>
        <v>28800</v>
      </c>
      <c r="BA9" t="str">
        <f ca="1">IF(ISBLANK((OFFSET(Tabulation!N9,0,($AQ9-1)*11))),"",OFFSET(Tabulation!N9,0,($AQ9-1)*11))</f>
        <v>Yes</v>
      </c>
      <c r="BB9" t="str">
        <f ca="1">IF(ISBLANK((OFFSET(Tabulation!O9,0,($AQ9-1)*11))),"",OFFSET(Tabulation!O9,0,($AQ9-1)*11))</f>
        <v>Based on ship lot</v>
      </c>
    </row>
    <row r="10" spans="1:54" ht="156">
      <c r="A10" s="30">
        <v>1203</v>
      </c>
      <c r="B10" s="33">
        <v>240000</v>
      </c>
      <c r="C10" s="34" t="s">
        <v>148</v>
      </c>
      <c r="D10" s="75" t="s">
        <v>24</v>
      </c>
      <c r="E10">
        <f ca="1">IF(ISERROR(OFFSET(Tabulation!L10,0,(COLUMN(E10)-COLUMN($E$2))*10)),"",OFFSET(Tabulation!L10,0,(COLUMN(E10)-COLUMN($E$2))*10))</f>
      </c>
      <c r="F10">
        <f ca="1">IF(ISERROR(OFFSET(Tabulation!M10,0,(COLUMN(F10)-COLUMN($E$2))*10)),"",OFFSET(Tabulation!M10,0,(COLUMN(F10)-COLUMN($E$2))*10))</f>
      </c>
      <c r="G10">
        <f ca="1">IF(ISERROR(OFFSET(Tabulation!N10,0,(COLUMN(G10)-COLUMN($E$2))*10)),"",OFFSET(Tabulation!N10,0,(COLUMN(G10)-COLUMN($E$2))*10))</f>
      </c>
      <c r="H10">
        <f ca="1">IF(ISERROR(OFFSET(Tabulation!O10,0,(COLUMN(H10)-COLUMN($E$2))*10)),"",OFFSET(Tabulation!O10,0,(COLUMN(H10)-COLUMN($E$2))*10))</f>
        <v>0.43200000000000005</v>
      </c>
      <c r="I10">
        <f ca="1">IF(ISERROR(OFFSET(Tabulation!P10,0,(COLUMN(I10)-COLUMN($E$2))*10)),"",OFFSET(Tabulation!P10,0,(COLUMN(I10)-COLUMN($E$2))*10))</f>
      </c>
      <c r="J10">
        <f ca="1">IF(ISERROR(OFFSET(Tabulation!Q10,0,(COLUMN(J10)-COLUMN($E$2))*10)),"",OFFSET(Tabulation!Q10,0,(COLUMN(J10)-COLUMN($E$2))*10))</f>
      </c>
      <c r="K10">
        <f ca="1">IF(ISERROR(OFFSET(Tabulation!R10,0,(COLUMN(K10)-COLUMN($E$2))*10)),"",OFFSET(Tabulation!R10,0,(COLUMN(K10)-COLUMN($E$2))*10))</f>
      </c>
      <c r="L10">
        <f ca="1">IF(ISERROR(OFFSET(Tabulation!S10,0,(COLUMN(L10)-COLUMN($E$2))*10)),"",OFFSET(Tabulation!S10,0,(COLUMN(L10)-COLUMN($E$2))*10))</f>
        <v>0.4426</v>
      </c>
      <c r="M10">
        <f ca="1">IF(ISERROR(OFFSET(Tabulation!T10,0,(COLUMN(M10)-COLUMN($E$2))*10)),"",OFFSET(Tabulation!T10,0,(COLUMN(M10)-COLUMN($E$2))*10))</f>
      </c>
      <c r="N10">
        <f ca="1">IF(ISERROR(OFFSET(Tabulation!U10,0,(COLUMN(N10)-COLUMN($E$2))*10)),"",OFFSET(Tabulation!U10,0,(COLUMN(N10)-COLUMN($E$2))*10))</f>
        <v>0.46</v>
      </c>
      <c r="O10">
        <f ca="1">IF(ISERROR(OFFSET(Tabulation!V10,0,(COLUMN(O10)-COLUMN($E$2))*10)),"",OFFSET(Tabulation!V10,0,(COLUMN(O10)-COLUMN($E$2))*10))</f>
        <v>0.46240000000000003</v>
      </c>
      <c r="P10">
        <f ca="1">IF(ISERROR(OFFSET(Tabulation!W10,0,(COLUMN(P10)-COLUMN($E$2))*10)),"",OFFSET(Tabulation!W10,0,(COLUMN(P10)-COLUMN($E$2))*10))</f>
      </c>
      <c r="Q10">
        <f ca="1">IF(ISERROR(OFFSET(Tabulation!X10,0,(COLUMN(Q10)-COLUMN($E$2))*10)),"",OFFSET(Tabulation!X10,0,(COLUMN(Q10)-COLUMN($E$2))*10))</f>
      </c>
      <c r="R10">
        <f ca="1">IF(ISERROR(OFFSET(Tabulation!Y10,0,(COLUMN(R10)-COLUMN($E$2))*10)),"",OFFSET(Tabulation!Y10,0,(COLUMN(R10)-COLUMN($E$2))*10))</f>
      </c>
      <c r="S10">
        <f ca="1">IF(ISERROR(OFFSET(Tabulation!Z10,0,(COLUMN(S10)-COLUMN($E$2))*10)),"",OFFSET(Tabulation!Z10,0,(COLUMN(S10)-COLUMN($E$2))*10))</f>
      </c>
      <c r="T10">
        <f ca="1">IF(ISERROR(OFFSET(Tabulation!AA10,0,(COLUMN(T10)-COLUMN($E$2))*10)),"",OFFSET(Tabulation!AA10,0,(COLUMN(T10)-COLUMN($E$2))*10))</f>
      </c>
      <c r="U10">
        <f ca="1">IF(ISERROR(OFFSET(Tabulation!AB10,0,(COLUMN(U10)-COLUMN($E$2))*10)),"",OFFSET(Tabulation!AB10,0,(COLUMN(U10)-COLUMN($E$2))*10))</f>
      </c>
      <c r="V10">
        <f ca="1">IF(ISERROR(OFFSET(Tabulation!AC10,0,(COLUMN(V10)-COLUMN($E$2))*10)),"",OFFSET(Tabulation!AC10,0,(COLUMN(V10)-COLUMN($E$2))*10))</f>
      </c>
      <c r="W10">
        <f ca="1">IF(ISERROR(OFFSET(Tabulation!AD10,0,(COLUMN(W10)-COLUMN($E$2))*10)),"",OFFSET(Tabulation!AD10,0,(COLUMN(W10)-COLUMN($E$2))*10))</f>
      </c>
      <c r="X10">
        <f ca="1">IF(ISERROR(OFFSET(Tabulation!AE10,0,(COLUMN(X10)-COLUMN($E$2))*10)),"",OFFSET(Tabulation!AE10,0,(COLUMN(X10)-COLUMN($E$2))*10))</f>
      </c>
      <c r="Y10">
        <f ca="1">IF(ISERROR(OFFSET(Tabulation!AF10,0,(COLUMN(Y10)-COLUMN($E$2))*10)),"",OFFSET(Tabulation!AF10,0,(COLUMN(Y10)-COLUMN($E$2))*10))</f>
      </c>
      <c r="Z10">
        <f ca="1">IF(ISERROR(OFFSET(Tabulation!AG10,0,(COLUMN(Z10)-COLUMN($E$2))*10)),"",OFFSET(Tabulation!AG10,0,(COLUMN(Z10)-COLUMN($E$2))*10))</f>
      </c>
      <c r="AA10">
        <f ca="1">IF(ISERROR(OFFSET(Tabulation!AH10,0,(COLUMN(AA10)-COLUMN($E$2))*10)),"",OFFSET(Tabulation!AH10,0,(COLUMN(AA10)-COLUMN($E$2))*10))</f>
      </c>
      <c r="AB10">
        <f ca="1">IF(ISERROR(OFFSET(Tabulation!AI10,0,(COLUMN(AB10)-COLUMN($E$2))*10)),"",OFFSET(Tabulation!AI10,0,(COLUMN(AB10)-COLUMN($E$2))*10))</f>
      </c>
      <c r="AC10">
        <f ca="1">IF(ISERROR(OFFSET(Tabulation!AJ10,0,(COLUMN(AC10)-COLUMN($E$2))*10)),"",OFFSET(Tabulation!AJ10,0,(COLUMN(AC10)-COLUMN($E$2))*10))</f>
      </c>
      <c r="AD10">
        <f ca="1">IF(ISERROR(OFFSET(Tabulation!AK10,0,(COLUMN(AD10)-COLUMN($E$2))*10)),"",OFFSET(Tabulation!AK10,0,(COLUMN(AD10)-COLUMN($E$2))*10))</f>
      </c>
      <c r="AE10">
        <f ca="1">IF(ISERROR(OFFSET(Tabulation!AL10,0,(COLUMN(AE10)-COLUMN($E$2))*10)),"",OFFSET(Tabulation!AL10,0,(COLUMN(AE10)-COLUMN($E$2))*10))</f>
      </c>
      <c r="AF10">
        <f ca="1">IF(ISERROR(OFFSET(Tabulation!AM10,0,(COLUMN(AF10)-COLUMN($E$2))*10)),"",OFFSET(Tabulation!AM10,0,(COLUMN(AF10)-COLUMN($E$2))*10))</f>
      </c>
      <c r="AG10">
        <f ca="1">IF(ISERROR(OFFSET(Tabulation!AN10,0,(COLUMN(AG10)-COLUMN($E$2))*10)),"",OFFSET(Tabulation!AN10,0,(COLUMN(AG10)-COLUMN($E$2))*10))</f>
      </c>
      <c r="AH10">
        <f ca="1">IF(ISERROR(OFFSET(Tabulation!AO10,0,(COLUMN(AH10)-COLUMN($E$2))*10)),"",OFFSET(Tabulation!AO10,0,(COLUMN(AH10)-COLUMN($E$2))*10))</f>
      </c>
      <c r="AI10">
        <f ca="1">IF(ISERROR(OFFSET(Tabulation!AP10,0,(COLUMN(AI10)-COLUMN($E$2))*10)),"",OFFSET(Tabulation!AP10,0,(COLUMN(AI10)-COLUMN($E$2))*10))</f>
      </c>
      <c r="AJ10">
        <f ca="1">IF(ISERROR(OFFSET(Tabulation!AQ10,0,(COLUMN(AJ10)-COLUMN($E$2))*10)),"",OFFSET(Tabulation!AQ10,0,(COLUMN(AJ10)-COLUMN($E$2))*10))</f>
      </c>
      <c r="AK10">
        <f ca="1">IF(ISERROR(OFFSET(Tabulation!AR10,0,(COLUMN(AK10)-COLUMN($E$2))*10)),"",OFFSET(Tabulation!AR10,0,(COLUMN(AK10)-COLUMN($E$2))*10))</f>
      </c>
      <c r="AL10">
        <f ca="1">IF(ISERROR(OFFSET(Tabulation!AS10,0,(COLUMN(AL10)-COLUMN($E$2))*10)),"",OFFSET(Tabulation!AS10,0,(COLUMN(AL10)-COLUMN($E$2))*10))</f>
      </c>
      <c r="AM10">
        <f ca="1">IF(ISERROR(OFFSET(Tabulation!AT10,0,(COLUMN(AM10)-COLUMN($E$2))*10)),"",OFFSET(Tabulation!AT10,0,(COLUMN(AM10)-COLUMN($E$2))*10))</f>
      </c>
      <c r="AN10">
        <f ca="1">IF(ISERROR(OFFSET(Tabulation!AU10,0,(COLUMN(AN10)-COLUMN($E$2))*10)),"",OFFSET(Tabulation!AU10,0,(COLUMN(AN10)-COLUMN($E$2))*10))</f>
      </c>
      <c r="AO10">
        <f ca="1">IF(ISERROR(OFFSET(Tabulation!AV10,0,(COLUMN(AO10)-COLUMN($E$2))*10)),"",OFFSET(Tabulation!AV10,0,(COLUMN(AO10)-COLUMN($E$2))*10))</f>
      </c>
      <c r="AP10" s="1">
        <f t="shared" si="0"/>
        <v>0.43200000000000005</v>
      </c>
      <c r="AQ10">
        <f t="shared" si="1"/>
        <v>4</v>
      </c>
      <c r="AR10" t="str">
        <f ca="1">IF(ISBLANK((OFFSET(Tabulation!E10,0,($AQ10-1)*11))),"",OFFSET(Tabulation!E10,0,($AQ10-1)*11))</f>
        <v>Sysco Memphis LLC</v>
      </c>
      <c r="AS10" t="str">
        <f ca="1">IF(ISBLANK((OFFSET(Tabulation!F10,0,($AQ10-1)*11))),"",OFFSET(Tabulation!F10,0,($AQ10-1)*11))</f>
        <v>2%10 Net 30</v>
      </c>
      <c r="AT10" t="str">
        <f ca="1">IF(ISBLANK((OFFSET(Tabulation!G10,0,($AQ10-1)*11))),"",OFFSET(Tabulation!G10,0,($AQ10-1)*11))</f>
        <v>Le Chi</v>
      </c>
      <c r="AU10" t="str">
        <f ca="1">IF(ISBLANK((OFFSET(Tabulation!H10,0,($AQ10-1)*11))),"",OFFSET(Tabulation!H10,0,($AQ10-1)*11))</f>
        <v>60136</v>
      </c>
      <c r="AV10" t="str">
        <f ca="1">IF(ISBLANK((OFFSET(Tabulation!I10,0,($AQ10-1)*11))),"",OFFSET(Tabulation!I10,0,($AQ10-1)*11))</f>
        <v>50/3 oz</v>
      </c>
      <c r="AW10">
        <f ca="1">IF(ISBLANK((OFFSET(Tabulation!J10,0,($AQ10-1)*11))),"",OFFSET(Tabulation!J10,0,($AQ10-1)*11))</f>
        <v>50</v>
      </c>
      <c r="AX10">
        <f ca="1">IF(ISBLANK((OFFSET(Tabulation!K10,0,($AQ10-1)*11))),"",OFFSET(Tabulation!K10,0,($AQ10-1)*11))</f>
        <v>21.6</v>
      </c>
      <c r="AY10">
        <f ca="1">IF(ISBLANK((OFFSET(Tabulation!L10,0,($AQ10-1)*11))),"",OFFSET(Tabulation!L10,0,($AQ10-1)*11))</f>
        <v>0.43200000000000005</v>
      </c>
      <c r="AZ10">
        <f ca="1">IF(ISBLANK((OFFSET(Tabulation!M10,0,($AQ10-1)*11))),"",OFFSET(Tabulation!M10,0,($AQ10-1)*11))</f>
        <v>103680</v>
      </c>
      <c r="BA10" t="str">
        <f ca="1">IF(ISBLANK((OFFSET(Tabulation!N10,0,($AQ10-1)*11))),"",OFFSET(Tabulation!N10,0,($AQ10-1)*11))</f>
        <v>Yes</v>
      </c>
      <c r="BB10" t="str">
        <f ca="1">IF(ISBLANK((OFFSET(Tabulation!O10,0,($AQ10-1)*11))),"",OFFSET(Tabulation!O10,0,($AQ10-1)*11))</f>
        <v>Based on ship lot</v>
      </c>
    </row>
    <row r="11" spans="1:54" ht="120">
      <c r="A11" s="30">
        <v>1264</v>
      </c>
      <c r="B11" s="33">
        <v>216000</v>
      </c>
      <c r="C11" s="34" t="s">
        <v>148</v>
      </c>
      <c r="D11" s="78" t="s">
        <v>25</v>
      </c>
      <c r="E11">
        <f ca="1">IF(ISERROR(OFFSET(Tabulation!L11,0,(COLUMN(E11)-COLUMN($E$2))*10)),"",OFFSET(Tabulation!L11,0,(COLUMN(E11)-COLUMN($E$2))*10))</f>
      </c>
      <c r="F11">
        <f ca="1">IF(ISERROR(OFFSET(Tabulation!M11,0,(COLUMN(F11)-COLUMN($E$2))*10)),"",OFFSET(Tabulation!M11,0,(COLUMN(F11)-COLUMN($E$2))*10))</f>
      </c>
      <c r="G11">
        <f ca="1">IF(ISERROR(OFFSET(Tabulation!N11,0,(COLUMN(G11)-COLUMN($E$2))*10)),"",OFFSET(Tabulation!N11,0,(COLUMN(G11)-COLUMN($E$2))*10))</f>
      </c>
      <c r="H11">
        <f ca="1">IF(ISERROR(OFFSET(Tabulation!O11,0,(COLUMN(H11)-COLUMN($E$2))*10)),"",OFFSET(Tabulation!O11,0,(COLUMN(H11)-COLUMN($E$2))*10))</f>
      </c>
      <c r="I11">
        <f ca="1">IF(ISERROR(OFFSET(Tabulation!P11,0,(COLUMN(I11)-COLUMN($E$2))*10)),"",OFFSET(Tabulation!P11,0,(COLUMN(I11)-COLUMN($E$2))*10))</f>
      </c>
      <c r="J11">
        <f ca="1">IF(ISERROR(OFFSET(Tabulation!Q11,0,(COLUMN(J11)-COLUMN($E$2))*10)),"",OFFSET(Tabulation!Q11,0,(COLUMN(J11)-COLUMN($E$2))*10))</f>
      </c>
      <c r="K11">
        <f ca="1">IF(ISERROR(OFFSET(Tabulation!R11,0,(COLUMN(K11)-COLUMN($E$2))*10)),"",OFFSET(Tabulation!R11,0,(COLUMN(K11)-COLUMN($E$2))*10))</f>
      </c>
      <c r="L11">
        <f ca="1">IF(ISERROR(OFFSET(Tabulation!S11,0,(COLUMN(L11)-COLUMN($E$2))*10)),"",OFFSET(Tabulation!S11,0,(COLUMN(L11)-COLUMN($E$2))*10))</f>
      </c>
      <c r="M11">
        <f ca="1">IF(ISERROR(OFFSET(Tabulation!T11,0,(COLUMN(M11)-COLUMN($E$2))*10)),"",OFFSET(Tabulation!T11,0,(COLUMN(M11)-COLUMN($E$2))*10))</f>
        <v>0.5535714285714286</v>
      </c>
      <c r="N11">
        <f ca="1">IF(ISERROR(OFFSET(Tabulation!U11,0,(COLUMN(N11)-COLUMN($E$2))*10)),"",OFFSET(Tabulation!U11,0,(COLUMN(N11)-COLUMN($E$2))*10))</f>
      </c>
      <c r="O11">
        <f ca="1">IF(ISERROR(OFFSET(Tabulation!V11,0,(COLUMN(O11)-COLUMN($E$2))*10)),"",OFFSET(Tabulation!V11,0,(COLUMN(O11)-COLUMN($E$2))*10))</f>
      </c>
      <c r="P11">
        <f ca="1">IF(ISERROR(OFFSET(Tabulation!W11,0,(COLUMN(P11)-COLUMN($E$2))*10)),"",OFFSET(Tabulation!W11,0,(COLUMN(P11)-COLUMN($E$2))*10))</f>
      </c>
      <c r="Q11">
        <f ca="1">IF(ISERROR(OFFSET(Tabulation!X11,0,(COLUMN(Q11)-COLUMN($E$2))*10)),"",OFFSET(Tabulation!X11,0,(COLUMN(Q11)-COLUMN($E$2))*10))</f>
      </c>
      <c r="R11">
        <f ca="1">IF(ISERROR(OFFSET(Tabulation!Y11,0,(COLUMN(R11)-COLUMN($E$2))*10)),"",OFFSET(Tabulation!Y11,0,(COLUMN(R11)-COLUMN($E$2))*10))</f>
      </c>
      <c r="S11">
        <f ca="1">IF(ISERROR(OFFSET(Tabulation!Z11,0,(COLUMN(S11)-COLUMN($E$2))*10)),"",OFFSET(Tabulation!Z11,0,(COLUMN(S11)-COLUMN($E$2))*10))</f>
      </c>
      <c r="T11">
        <f ca="1">IF(ISERROR(OFFSET(Tabulation!AA11,0,(COLUMN(T11)-COLUMN($E$2))*10)),"",OFFSET(Tabulation!AA11,0,(COLUMN(T11)-COLUMN($E$2))*10))</f>
      </c>
      <c r="U11">
        <f ca="1">IF(ISERROR(OFFSET(Tabulation!AB11,0,(COLUMN(U11)-COLUMN($E$2))*10)),"",OFFSET(Tabulation!AB11,0,(COLUMN(U11)-COLUMN($E$2))*10))</f>
      </c>
      <c r="V11">
        <f ca="1">IF(ISERROR(OFFSET(Tabulation!AC11,0,(COLUMN(V11)-COLUMN($E$2))*10)),"",OFFSET(Tabulation!AC11,0,(COLUMN(V11)-COLUMN($E$2))*10))</f>
      </c>
      <c r="W11">
        <f ca="1">IF(ISERROR(OFFSET(Tabulation!AD11,0,(COLUMN(W11)-COLUMN($E$2))*10)),"",OFFSET(Tabulation!AD11,0,(COLUMN(W11)-COLUMN($E$2))*10))</f>
      </c>
      <c r="X11">
        <f ca="1">IF(ISERROR(OFFSET(Tabulation!AE11,0,(COLUMN(X11)-COLUMN($E$2))*10)),"",OFFSET(Tabulation!AE11,0,(COLUMN(X11)-COLUMN($E$2))*10))</f>
      </c>
      <c r="Y11">
        <f ca="1">IF(ISERROR(OFFSET(Tabulation!AF11,0,(COLUMN(Y11)-COLUMN($E$2))*10)),"",OFFSET(Tabulation!AF11,0,(COLUMN(Y11)-COLUMN($E$2))*10))</f>
      </c>
      <c r="Z11">
        <f ca="1">IF(ISERROR(OFFSET(Tabulation!AG11,0,(COLUMN(Z11)-COLUMN($E$2))*10)),"",OFFSET(Tabulation!AG11,0,(COLUMN(Z11)-COLUMN($E$2))*10))</f>
      </c>
      <c r="AA11">
        <f ca="1">IF(ISERROR(OFFSET(Tabulation!AH11,0,(COLUMN(AA11)-COLUMN($E$2))*10)),"",OFFSET(Tabulation!AH11,0,(COLUMN(AA11)-COLUMN($E$2))*10))</f>
      </c>
      <c r="AB11">
        <f ca="1">IF(ISERROR(OFFSET(Tabulation!AI11,0,(COLUMN(AB11)-COLUMN($E$2))*10)),"",OFFSET(Tabulation!AI11,0,(COLUMN(AB11)-COLUMN($E$2))*10))</f>
      </c>
      <c r="AC11">
        <f ca="1">IF(ISERROR(OFFSET(Tabulation!AJ11,0,(COLUMN(AC11)-COLUMN($E$2))*10)),"",OFFSET(Tabulation!AJ11,0,(COLUMN(AC11)-COLUMN($E$2))*10))</f>
      </c>
      <c r="AD11">
        <f ca="1">IF(ISERROR(OFFSET(Tabulation!AK11,0,(COLUMN(AD11)-COLUMN($E$2))*10)),"",OFFSET(Tabulation!AK11,0,(COLUMN(AD11)-COLUMN($E$2))*10))</f>
      </c>
      <c r="AE11">
        <f ca="1">IF(ISERROR(OFFSET(Tabulation!AL11,0,(COLUMN(AE11)-COLUMN($E$2))*10)),"",OFFSET(Tabulation!AL11,0,(COLUMN(AE11)-COLUMN($E$2))*10))</f>
      </c>
      <c r="AF11">
        <f ca="1">IF(ISERROR(OFFSET(Tabulation!AM11,0,(COLUMN(AF11)-COLUMN($E$2))*10)),"",OFFSET(Tabulation!AM11,0,(COLUMN(AF11)-COLUMN($E$2))*10))</f>
      </c>
      <c r="AG11">
        <f ca="1">IF(ISERROR(OFFSET(Tabulation!AN11,0,(COLUMN(AG11)-COLUMN($E$2))*10)),"",OFFSET(Tabulation!AN11,0,(COLUMN(AG11)-COLUMN($E$2))*10))</f>
      </c>
      <c r="AH11">
        <f ca="1">IF(ISERROR(OFFSET(Tabulation!AO11,0,(COLUMN(AH11)-COLUMN($E$2))*10)),"",OFFSET(Tabulation!AO11,0,(COLUMN(AH11)-COLUMN($E$2))*10))</f>
      </c>
      <c r="AI11">
        <f ca="1">IF(ISERROR(OFFSET(Tabulation!AP11,0,(COLUMN(AI11)-COLUMN($E$2))*10)),"",OFFSET(Tabulation!AP11,0,(COLUMN(AI11)-COLUMN($E$2))*10))</f>
      </c>
      <c r="AJ11">
        <f ca="1">IF(ISERROR(OFFSET(Tabulation!AQ11,0,(COLUMN(AJ11)-COLUMN($E$2))*10)),"",OFFSET(Tabulation!AQ11,0,(COLUMN(AJ11)-COLUMN($E$2))*10))</f>
      </c>
      <c r="AK11">
        <f ca="1">IF(ISERROR(OFFSET(Tabulation!AR11,0,(COLUMN(AK11)-COLUMN($E$2))*10)),"",OFFSET(Tabulation!AR11,0,(COLUMN(AK11)-COLUMN($E$2))*10))</f>
      </c>
      <c r="AL11">
        <f ca="1">IF(ISERROR(OFFSET(Tabulation!AS11,0,(COLUMN(AL11)-COLUMN($E$2))*10)),"",OFFSET(Tabulation!AS11,0,(COLUMN(AL11)-COLUMN($E$2))*10))</f>
      </c>
      <c r="AM11">
        <f ca="1">IF(ISERROR(OFFSET(Tabulation!AT11,0,(COLUMN(AM11)-COLUMN($E$2))*10)),"",OFFSET(Tabulation!AT11,0,(COLUMN(AM11)-COLUMN($E$2))*10))</f>
      </c>
      <c r="AN11">
        <f ca="1">IF(ISERROR(OFFSET(Tabulation!AU11,0,(COLUMN(AN11)-COLUMN($E$2))*10)),"",OFFSET(Tabulation!AU11,0,(COLUMN(AN11)-COLUMN($E$2))*10))</f>
      </c>
      <c r="AO11">
        <f ca="1">IF(ISERROR(OFFSET(Tabulation!AV11,0,(COLUMN(AO11)-COLUMN($E$2))*10)),"",OFFSET(Tabulation!AV11,0,(COLUMN(AO11)-COLUMN($E$2))*10))</f>
      </c>
      <c r="AP11" s="1">
        <f t="shared" si="0"/>
        <v>0.5535714285714286</v>
      </c>
      <c r="AQ11">
        <f t="shared" si="1"/>
        <v>9</v>
      </c>
      <c r="AR11" t="str">
        <f ca="1">IF(ISBLANK((OFFSET(Tabulation!E11,0,($AQ11-1)*11))),"",OFFSET(Tabulation!E11,0,($AQ11-1)*11))</f>
        <v>Tabatchnick Fine Foods</v>
      </c>
      <c r="AS11" t="str">
        <f ca="1">IF(ISBLANK((OFFSET(Tabulation!F11,0,($AQ11-1)*11))),"",OFFSET(Tabulation!F11,0,($AQ11-1)*11))</f>
        <v>1% 20 Net 30</v>
      </c>
      <c r="AT11" t="str">
        <f ca="1">IF(ISBLANK((OFFSET(Tabulation!G11,0,($AQ11-1)*11))),"",OFFSET(Tabulation!G11,0,($AQ11-1)*11))</f>
        <v>Tabatchnick</v>
      </c>
      <c r="AU11">
        <f ca="1">IF(ISBLANK((OFFSET(Tabulation!H11,0,($AQ11-1)*11))),"",OFFSET(Tabulation!H11,0,($AQ11-1)*11))</f>
        <v>99960</v>
      </c>
      <c r="AV11" t="str">
        <f ca="1">IF(ISBLANK((OFFSET(Tabulation!I11,0,($AQ11-1)*11))),"",OFFSET(Tabulation!I11,0,($AQ11-1)*11))</f>
        <v>8/4#</v>
      </c>
      <c r="AW11">
        <f ca="1">IF(ISBLANK((OFFSET(Tabulation!J11,0,($AQ11-1)*11))),"",OFFSET(Tabulation!J11,0,($AQ11-1)*11))</f>
        <v>112</v>
      </c>
      <c r="AX11">
        <f ca="1">IF(ISBLANK((OFFSET(Tabulation!K11,0,($AQ11-1)*11))),"",OFFSET(Tabulation!K11,0,($AQ11-1)*11))</f>
        <v>62</v>
      </c>
      <c r="AY11">
        <f ca="1">IF(ISBLANK((OFFSET(Tabulation!L11,0,($AQ11-1)*11))),"",OFFSET(Tabulation!L11,0,($AQ11-1)*11))</f>
        <v>0.5535714285714286</v>
      </c>
      <c r="AZ11">
        <f ca="1">IF(ISBLANK((OFFSET(Tabulation!M11,0,($AQ11-1)*11))),"",OFFSET(Tabulation!M11,0,($AQ11-1)*11))</f>
        <v>119577.6</v>
      </c>
      <c r="BA11">
        <f ca="1">IF(ISBLANK((OFFSET(Tabulation!N11,0,($AQ11-1)*11))),"",OFFSET(Tabulation!N11,0,($AQ11-1)*11))</f>
      </c>
      <c r="BB11" t="str">
        <f ca="1">IF(ISBLANK((OFFSET(Tabulation!O11,0,($AQ11-1)*11))),"",OFFSET(Tabulation!O11,0,($AQ11-1)*11))</f>
        <v>no sample submitted</v>
      </c>
    </row>
    <row r="12" spans="1:54" ht="72">
      <c r="A12" s="44">
        <v>1327</v>
      </c>
      <c r="B12" s="45">
        <v>22750</v>
      </c>
      <c r="C12" s="46" t="s">
        <v>149</v>
      </c>
      <c r="D12" s="84" t="s">
        <v>9</v>
      </c>
      <c r="E12">
        <f ca="1">IF(ISERROR(OFFSET(Tabulation!L12,0,(COLUMN(E12)-COLUMN($E$2))*10)),"",OFFSET(Tabulation!L12,0,(COLUMN(E12)-COLUMN($E$2))*10))</f>
      </c>
      <c r="F12">
        <f ca="1">IF(ISERROR(OFFSET(Tabulation!M12,0,(COLUMN(F12)-COLUMN($E$2))*10)),"",OFFSET(Tabulation!M12,0,(COLUMN(F12)-COLUMN($E$2))*10))</f>
      </c>
      <c r="G12">
        <f ca="1">IF(ISERROR(OFFSET(Tabulation!N12,0,(COLUMN(G12)-COLUMN($E$2))*10)),"",OFFSET(Tabulation!N12,0,(COLUMN(G12)-COLUMN($E$2))*10))</f>
      </c>
      <c r="H12">
        <f ca="1">IF(ISERROR(OFFSET(Tabulation!O12,0,(COLUMN(H12)-COLUMN($E$2))*10)),"",OFFSET(Tabulation!O12,0,(COLUMN(H12)-COLUMN($E$2))*10))</f>
        <v>0.11410714285714285</v>
      </c>
      <c r="I12">
        <f ca="1">IF(ISERROR(OFFSET(Tabulation!P12,0,(COLUMN(I12)-COLUMN($E$2))*10)),"",OFFSET(Tabulation!P12,0,(COLUMN(I12)-COLUMN($E$2))*10))</f>
      </c>
      <c r="J12">
        <f ca="1">IF(ISERROR(OFFSET(Tabulation!Q12,0,(COLUMN(J12)-COLUMN($E$2))*10)),"",OFFSET(Tabulation!Q12,0,(COLUMN(J12)-COLUMN($E$2))*10))</f>
      </c>
      <c r="K12">
        <f ca="1">IF(ISERROR(OFFSET(Tabulation!R12,0,(COLUMN(K12)-COLUMN($E$2))*10)),"",OFFSET(Tabulation!R12,0,(COLUMN(K12)-COLUMN($E$2))*10))</f>
        <v>0.15532142857142858</v>
      </c>
      <c r="L12">
        <f ca="1">IF(ISERROR(OFFSET(Tabulation!S12,0,(COLUMN(L12)-COLUMN($E$2))*10)),"",OFFSET(Tabulation!S12,0,(COLUMN(L12)-COLUMN($E$2))*10))</f>
        <v>0.11951785714285716</v>
      </c>
      <c r="M12">
        <f ca="1">IF(ISERROR(OFFSET(Tabulation!T12,0,(COLUMN(M12)-COLUMN($E$2))*10)),"",OFFSET(Tabulation!T12,0,(COLUMN(M12)-COLUMN($E$2))*10))</f>
      </c>
      <c r="N12">
        <f ca="1">IF(ISERROR(OFFSET(Tabulation!U12,0,(COLUMN(N12)-COLUMN($E$2))*10)),"",OFFSET(Tabulation!U12,0,(COLUMN(N12)-COLUMN($E$2))*10))</f>
      </c>
      <c r="O12">
        <f ca="1">IF(ISERROR(OFFSET(Tabulation!V12,0,(COLUMN(O12)-COLUMN($E$2))*10)),"",OFFSET(Tabulation!V12,0,(COLUMN(O12)-COLUMN($E$2))*10))</f>
        <v>0.336075</v>
      </c>
      <c r="P12">
        <f ca="1">IF(ISERROR(OFFSET(Tabulation!W12,0,(COLUMN(P12)-COLUMN($E$2))*10)),"",OFFSET(Tabulation!W12,0,(COLUMN(P12)-COLUMN($E$2))*10))</f>
      </c>
      <c r="Q12">
        <f ca="1">IF(ISERROR(OFFSET(Tabulation!X12,0,(COLUMN(Q12)-COLUMN($E$2))*10)),"",OFFSET(Tabulation!X12,0,(COLUMN(Q12)-COLUMN($E$2))*10))</f>
        <v>0.15</v>
      </c>
      <c r="R12">
        <f ca="1">IF(ISERROR(OFFSET(Tabulation!Y12,0,(COLUMN(R12)-COLUMN($E$2))*10)),"",OFFSET(Tabulation!Y12,0,(COLUMN(R12)-COLUMN($E$2))*10))</f>
      </c>
      <c r="S12">
        <f ca="1">IF(ISERROR(OFFSET(Tabulation!Z12,0,(COLUMN(S12)-COLUMN($E$2))*10)),"",OFFSET(Tabulation!Z12,0,(COLUMN(S12)-COLUMN($E$2))*10))</f>
      </c>
      <c r="T12">
        <f ca="1">IF(ISERROR(OFFSET(Tabulation!AA12,0,(COLUMN(T12)-COLUMN($E$2))*10)),"",OFFSET(Tabulation!AA12,0,(COLUMN(T12)-COLUMN($E$2))*10))</f>
      </c>
      <c r="U12">
        <f ca="1">IF(ISERROR(OFFSET(Tabulation!AB12,0,(COLUMN(U12)-COLUMN($E$2))*10)),"",OFFSET(Tabulation!AB12,0,(COLUMN(U12)-COLUMN($E$2))*10))</f>
      </c>
      <c r="V12">
        <f ca="1">IF(ISERROR(OFFSET(Tabulation!AC12,0,(COLUMN(V12)-COLUMN($E$2))*10)),"",OFFSET(Tabulation!AC12,0,(COLUMN(V12)-COLUMN($E$2))*10))</f>
      </c>
      <c r="W12">
        <f ca="1">IF(ISERROR(OFFSET(Tabulation!AD12,0,(COLUMN(W12)-COLUMN($E$2))*10)),"",OFFSET(Tabulation!AD12,0,(COLUMN(W12)-COLUMN($E$2))*10))</f>
      </c>
      <c r="X12">
        <f ca="1">IF(ISERROR(OFFSET(Tabulation!AE12,0,(COLUMN(X12)-COLUMN($E$2))*10)),"",OFFSET(Tabulation!AE12,0,(COLUMN(X12)-COLUMN($E$2))*10))</f>
      </c>
      <c r="Y12">
        <f ca="1">IF(ISERROR(OFFSET(Tabulation!AF12,0,(COLUMN(Y12)-COLUMN($E$2))*10)),"",OFFSET(Tabulation!AF12,0,(COLUMN(Y12)-COLUMN($E$2))*10))</f>
      </c>
      <c r="Z12">
        <f ca="1">IF(ISERROR(OFFSET(Tabulation!AG12,0,(COLUMN(Z12)-COLUMN($E$2))*10)),"",OFFSET(Tabulation!AG12,0,(COLUMN(Z12)-COLUMN($E$2))*10))</f>
      </c>
      <c r="AA12">
        <f ca="1">IF(ISERROR(OFFSET(Tabulation!AH12,0,(COLUMN(AA12)-COLUMN($E$2))*10)),"",OFFSET(Tabulation!AH12,0,(COLUMN(AA12)-COLUMN($E$2))*10))</f>
      </c>
      <c r="AB12">
        <f ca="1">IF(ISERROR(OFFSET(Tabulation!AI12,0,(COLUMN(AB12)-COLUMN($E$2))*10)),"",OFFSET(Tabulation!AI12,0,(COLUMN(AB12)-COLUMN($E$2))*10))</f>
      </c>
      <c r="AC12">
        <f ca="1">IF(ISERROR(OFFSET(Tabulation!AJ12,0,(COLUMN(AC12)-COLUMN($E$2))*10)),"",OFFSET(Tabulation!AJ12,0,(COLUMN(AC12)-COLUMN($E$2))*10))</f>
      </c>
      <c r="AD12">
        <f ca="1">IF(ISERROR(OFFSET(Tabulation!AK12,0,(COLUMN(AD12)-COLUMN($E$2))*10)),"",OFFSET(Tabulation!AK12,0,(COLUMN(AD12)-COLUMN($E$2))*10))</f>
      </c>
      <c r="AE12">
        <f ca="1">IF(ISERROR(OFFSET(Tabulation!AL12,0,(COLUMN(AE12)-COLUMN($E$2))*10)),"",OFFSET(Tabulation!AL12,0,(COLUMN(AE12)-COLUMN($E$2))*10))</f>
      </c>
      <c r="AF12">
        <f ca="1">IF(ISERROR(OFFSET(Tabulation!AM12,0,(COLUMN(AF12)-COLUMN($E$2))*10)),"",OFFSET(Tabulation!AM12,0,(COLUMN(AF12)-COLUMN($E$2))*10))</f>
      </c>
      <c r="AG12">
        <f ca="1">IF(ISERROR(OFFSET(Tabulation!AN12,0,(COLUMN(AG12)-COLUMN($E$2))*10)),"",OFFSET(Tabulation!AN12,0,(COLUMN(AG12)-COLUMN($E$2))*10))</f>
      </c>
      <c r="AH12">
        <f ca="1">IF(ISERROR(OFFSET(Tabulation!AO12,0,(COLUMN(AH12)-COLUMN($E$2))*10)),"",OFFSET(Tabulation!AO12,0,(COLUMN(AH12)-COLUMN($E$2))*10))</f>
      </c>
      <c r="AI12">
        <f ca="1">IF(ISERROR(OFFSET(Tabulation!AP12,0,(COLUMN(AI12)-COLUMN($E$2))*10)),"",OFFSET(Tabulation!AP12,0,(COLUMN(AI12)-COLUMN($E$2))*10))</f>
      </c>
      <c r="AJ12">
        <f ca="1">IF(ISERROR(OFFSET(Tabulation!AQ12,0,(COLUMN(AJ12)-COLUMN($E$2))*10)),"",OFFSET(Tabulation!AQ12,0,(COLUMN(AJ12)-COLUMN($E$2))*10))</f>
      </c>
      <c r="AK12">
        <f ca="1">IF(ISERROR(OFFSET(Tabulation!AR12,0,(COLUMN(AK12)-COLUMN($E$2))*10)),"",OFFSET(Tabulation!AR12,0,(COLUMN(AK12)-COLUMN($E$2))*10))</f>
      </c>
      <c r="AL12">
        <f ca="1">IF(ISERROR(OFFSET(Tabulation!AS12,0,(COLUMN(AL12)-COLUMN($E$2))*10)),"",OFFSET(Tabulation!AS12,0,(COLUMN(AL12)-COLUMN($E$2))*10))</f>
      </c>
      <c r="AM12">
        <f ca="1">IF(ISERROR(OFFSET(Tabulation!AT12,0,(COLUMN(AM12)-COLUMN($E$2))*10)),"",OFFSET(Tabulation!AT12,0,(COLUMN(AM12)-COLUMN($E$2))*10))</f>
      </c>
      <c r="AN12">
        <f ca="1">IF(ISERROR(OFFSET(Tabulation!AU12,0,(COLUMN(AN12)-COLUMN($E$2))*10)),"",OFFSET(Tabulation!AU12,0,(COLUMN(AN12)-COLUMN($E$2))*10))</f>
      </c>
      <c r="AO12">
        <f ca="1">IF(ISERROR(OFFSET(Tabulation!AV12,0,(COLUMN(AO12)-COLUMN($E$2))*10)),"",OFFSET(Tabulation!AV12,0,(COLUMN(AO12)-COLUMN($E$2))*10))</f>
      </c>
      <c r="AP12" s="1">
        <f t="shared" si="0"/>
        <v>0.11410714285714285</v>
      </c>
      <c r="AQ12">
        <f t="shared" si="1"/>
        <v>4</v>
      </c>
      <c r="AR12" t="str">
        <f ca="1">IF(ISBLANK((OFFSET(Tabulation!E12,0,($AQ12-1)*11))),"",OFFSET(Tabulation!E12,0,($AQ12-1)*11))</f>
        <v>Sysco Memphis LLC</v>
      </c>
      <c r="AS12" t="str">
        <f ca="1">IF(ISBLANK((OFFSET(Tabulation!F12,0,($AQ12-1)*11))),"",OFFSET(Tabulation!F12,0,($AQ12-1)*11))</f>
        <v>2%10 Net 30</v>
      </c>
      <c r="AT12" t="str">
        <f ca="1">IF(ISBLANK((OFFSET(Tabulation!G12,0,($AQ12-1)*11))),"",OFFSET(Tabulation!G12,0,($AQ12-1)*11))</f>
        <v>TUF</v>
      </c>
      <c r="AU12" t="str">
        <f ca="1">IF(ISBLANK((OFFSET(Tabulation!H12,0,($AQ12-1)*11))),"",OFFSET(Tabulation!H12,0,($AQ12-1)*11))</f>
        <v>065T-T0700</v>
      </c>
      <c r="AV12" t="str">
        <f ca="1">IF(ISBLANK((OFFSET(Tabulation!I12,0,($AQ12-1)*11))),"",OFFSET(Tabulation!I12,0,($AQ12-1)*11))</f>
        <v>35#</v>
      </c>
      <c r="AW12">
        <f ca="1">IF(ISBLANK((OFFSET(Tabulation!J12,0,($AQ12-1)*11))),"",OFFSET(Tabulation!J12,0,($AQ12-1)*11))</f>
        <v>560</v>
      </c>
      <c r="AX12">
        <f ca="1">IF(ISBLANK((OFFSET(Tabulation!K12,0,($AQ12-1)*11))),"",OFFSET(Tabulation!K12,0,($AQ12-1)*11))</f>
        <v>63.9</v>
      </c>
      <c r="AY12">
        <f ca="1">IF(ISBLANK((OFFSET(Tabulation!L12,0,($AQ12-1)*11))),"",OFFSET(Tabulation!L12,0,($AQ12-1)*11))</f>
        <v>0.11410714285714285</v>
      </c>
      <c r="AZ12">
        <f ca="1">IF(ISBLANK((OFFSET(Tabulation!M12,0,($AQ12-1)*11))),"",OFFSET(Tabulation!M12,0,($AQ12-1)*11))</f>
        <v>41535</v>
      </c>
      <c r="BA12" t="str">
        <f ca="1">IF(ISBLANK((OFFSET(Tabulation!N12,0,($AQ12-1)*11))),"",OFFSET(Tabulation!N12,0,($AQ12-1)*11))</f>
        <v>Yes</v>
      </c>
      <c r="BB12" t="str">
        <f ca="1">IF(ISBLANK((OFFSET(Tabulation!O12,0,($AQ12-1)*11))),"",OFFSET(Tabulation!O12,0,($AQ12-1)*11))</f>
        <v>Per vendor Rep, replacement for L126-30...Based on 2000# minimum order.</v>
      </c>
    </row>
    <row r="13" spans="1:54" ht="72">
      <c r="A13" s="17">
        <v>1340</v>
      </c>
      <c r="B13" s="20">
        <v>200</v>
      </c>
      <c r="C13" s="21" t="s">
        <v>147</v>
      </c>
      <c r="D13" s="82" t="s">
        <v>568</v>
      </c>
      <c r="E13">
        <f ca="1">IF(ISERROR(OFFSET(Tabulation!L13,0,(COLUMN(E13)-COLUMN($E$2))*10)),"",OFFSET(Tabulation!L13,0,(COLUMN(E13)-COLUMN($E$2))*10))</f>
      </c>
      <c r="F13">
        <f ca="1">IF(ISERROR(OFFSET(Tabulation!M13,0,(COLUMN(F13)-COLUMN($E$2))*10)),"",OFFSET(Tabulation!M13,0,(COLUMN(F13)-COLUMN($E$2))*10))</f>
      </c>
      <c r="G13">
        <f ca="1">IF(ISERROR(OFFSET(Tabulation!N13,0,(COLUMN(G13)-COLUMN($E$2))*10)),"",OFFSET(Tabulation!N13,0,(COLUMN(G13)-COLUMN($E$2))*10))</f>
      </c>
      <c r="H13">
        <f ca="1">IF(ISERROR(OFFSET(Tabulation!O13,0,(COLUMN(H13)-COLUMN($E$2))*10)),"",OFFSET(Tabulation!O13,0,(COLUMN(H13)-COLUMN($E$2))*10))</f>
      </c>
      <c r="I13">
        <f ca="1">IF(ISERROR(OFFSET(Tabulation!P13,0,(COLUMN(I13)-COLUMN($E$2))*10)),"",OFFSET(Tabulation!P13,0,(COLUMN(I13)-COLUMN($E$2))*10))</f>
      </c>
      <c r="J13">
        <f ca="1">IF(ISERROR(OFFSET(Tabulation!Q13,0,(COLUMN(J13)-COLUMN($E$2))*10)),"",OFFSET(Tabulation!Q13,0,(COLUMN(J13)-COLUMN($E$2))*10))</f>
      </c>
      <c r="K13">
        <f ca="1">IF(ISERROR(OFFSET(Tabulation!R13,0,(COLUMN(K13)-COLUMN($E$2))*10)),"",OFFSET(Tabulation!R13,0,(COLUMN(K13)-COLUMN($E$2))*10))</f>
        <v>36.3</v>
      </c>
      <c r="L13">
        <f ca="1">IF(ISERROR(OFFSET(Tabulation!S13,0,(COLUMN(L13)-COLUMN($E$2))*10)),"",OFFSET(Tabulation!S13,0,(COLUMN(L13)-COLUMN($E$2))*10))</f>
        <v>74.32</v>
      </c>
      <c r="M13">
        <f ca="1">IF(ISERROR(OFFSET(Tabulation!T13,0,(COLUMN(M13)-COLUMN($E$2))*10)),"",OFFSET(Tabulation!T13,0,(COLUMN(M13)-COLUMN($E$2))*10))</f>
      </c>
      <c r="N13">
        <f ca="1">IF(ISERROR(OFFSET(Tabulation!U13,0,(COLUMN(N13)-COLUMN($E$2))*10)),"",OFFSET(Tabulation!U13,0,(COLUMN(N13)-COLUMN($E$2))*10))</f>
      </c>
      <c r="O13">
        <f ca="1">IF(ISERROR(OFFSET(Tabulation!V13,0,(COLUMN(O13)-COLUMN($E$2))*10)),"",OFFSET(Tabulation!V13,0,(COLUMN(O13)-COLUMN($E$2))*10))</f>
      </c>
      <c r="P13">
        <f ca="1">IF(ISERROR(OFFSET(Tabulation!W13,0,(COLUMN(P13)-COLUMN($E$2))*10)),"",OFFSET(Tabulation!W13,0,(COLUMN(P13)-COLUMN($E$2))*10))</f>
      </c>
      <c r="Q13">
        <f ca="1">IF(ISERROR(OFFSET(Tabulation!X13,0,(COLUMN(Q13)-COLUMN($E$2))*10)),"",OFFSET(Tabulation!X13,0,(COLUMN(Q13)-COLUMN($E$2))*10))</f>
      </c>
      <c r="R13">
        <f ca="1">IF(ISERROR(OFFSET(Tabulation!Y13,0,(COLUMN(R13)-COLUMN($E$2))*10)),"",OFFSET(Tabulation!Y13,0,(COLUMN(R13)-COLUMN($E$2))*10))</f>
      </c>
      <c r="S13">
        <f ca="1">IF(ISERROR(OFFSET(Tabulation!Z13,0,(COLUMN(S13)-COLUMN($E$2))*10)),"",OFFSET(Tabulation!Z13,0,(COLUMN(S13)-COLUMN($E$2))*10))</f>
      </c>
      <c r="T13">
        <f ca="1">IF(ISERROR(OFFSET(Tabulation!AA13,0,(COLUMN(T13)-COLUMN($E$2))*10)),"",OFFSET(Tabulation!AA13,0,(COLUMN(T13)-COLUMN($E$2))*10))</f>
      </c>
      <c r="U13">
        <f ca="1">IF(ISERROR(OFFSET(Tabulation!AB13,0,(COLUMN(U13)-COLUMN($E$2))*10)),"",OFFSET(Tabulation!AB13,0,(COLUMN(U13)-COLUMN($E$2))*10))</f>
      </c>
      <c r="V13">
        <f ca="1">IF(ISERROR(OFFSET(Tabulation!AC13,0,(COLUMN(V13)-COLUMN($E$2))*10)),"",OFFSET(Tabulation!AC13,0,(COLUMN(V13)-COLUMN($E$2))*10))</f>
      </c>
      <c r="W13">
        <f ca="1">IF(ISERROR(OFFSET(Tabulation!AD13,0,(COLUMN(W13)-COLUMN($E$2))*10)),"",OFFSET(Tabulation!AD13,0,(COLUMN(W13)-COLUMN($E$2))*10))</f>
      </c>
      <c r="X13">
        <f ca="1">IF(ISERROR(OFFSET(Tabulation!AE13,0,(COLUMN(X13)-COLUMN($E$2))*10)),"",OFFSET(Tabulation!AE13,0,(COLUMN(X13)-COLUMN($E$2))*10))</f>
      </c>
      <c r="Y13">
        <f ca="1">IF(ISERROR(OFFSET(Tabulation!AF13,0,(COLUMN(Y13)-COLUMN($E$2))*10)),"",OFFSET(Tabulation!AF13,0,(COLUMN(Y13)-COLUMN($E$2))*10))</f>
      </c>
      <c r="Z13">
        <f ca="1">IF(ISERROR(OFFSET(Tabulation!AG13,0,(COLUMN(Z13)-COLUMN($E$2))*10)),"",OFFSET(Tabulation!AG13,0,(COLUMN(Z13)-COLUMN($E$2))*10))</f>
      </c>
      <c r="AA13">
        <f ca="1">IF(ISERROR(OFFSET(Tabulation!AH13,0,(COLUMN(AA13)-COLUMN($E$2))*10)),"",OFFSET(Tabulation!AH13,0,(COLUMN(AA13)-COLUMN($E$2))*10))</f>
      </c>
      <c r="AB13">
        <f ca="1">IF(ISERROR(OFFSET(Tabulation!AI13,0,(COLUMN(AB13)-COLUMN($E$2))*10)),"",OFFSET(Tabulation!AI13,0,(COLUMN(AB13)-COLUMN($E$2))*10))</f>
      </c>
      <c r="AC13">
        <f ca="1">IF(ISERROR(OFFSET(Tabulation!AJ13,0,(COLUMN(AC13)-COLUMN($E$2))*10)),"",OFFSET(Tabulation!AJ13,0,(COLUMN(AC13)-COLUMN($E$2))*10))</f>
      </c>
      <c r="AD13">
        <f ca="1">IF(ISERROR(OFFSET(Tabulation!AK13,0,(COLUMN(AD13)-COLUMN($E$2))*10)),"",OFFSET(Tabulation!AK13,0,(COLUMN(AD13)-COLUMN($E$2))*10))</f>
      </c>
      <c r="AE13">
        <f ca="1">IF(ISERROR(OFFSET(Tabulation!AL13,0,(COLUMN(AE13)-COLUMN($E$2))*10)),"",OFFSET(Tabulation!AL13,0,(COLUMN(AE13)-COLUMN($E$2))*10))</f>
      </c>
      <c r="AF13">
        <f ca="1">IF(ISERROR(OFFSET(Tabulation!AM13,0,(COLUMN(AF13)-COLUMN($E$2))*10)),"",OFFSET(Tabulation!AM13,0,(COLUMN(AF13)-COLUMN($E$2))*10))</f>
      </c>
      <c r="AG13">
        <f ca="1">IF(ISERROR(OFFSET(Tabulation!AN13,0,(COLUMN(AG13)-COLUMN($E$2))*10)),"",OFFSET(Tabulation!AN13,0,(COLUMN(AG13)-COLUMN($E$2))*10))</f>
      </c>
      <c r="AH13">
        <f ca="1">IF(ISERROR(OFFSET(Tabulation!AO13,0,(COLUMN(AH13)-COLUMN($E$2))*10)),"",OFFSET(Tabulation!AO13,0,(COLUMN(AH13)-COLUMN($E$2))*10))</f>
      </c>
      <c r="AI13">
        <f ca="1">IF(ISERROR(OFFSET(Tabulation!AP13,0,(COLUMN(AI13)-COLUMN($E$2))*10)),"",OFFSET(Tabulation!AP13,0,(COLUMN(AI13)-COLUMN($E$2))*10))</f>
      </c>
      <c r="AJ13">
        <f ca="1">IF(ISERROR(OFFSET(Tabulation!AQ13,0,(COLUMN(AJ13)-COLUMN($E$2))*10)),"",OFFSET(Tabulation!AQ13,0,(COLUMN(AJ13)-COLUMN($E$2))*10))</f>
      </c>
      <c r="AK13">
        <f ca="1">IF(ISERROR(OFFSET(Tabulation!AR13,0,(COLUMN(AK13)-COLUMN($E$2))*10)),"",OFFSET(Tabulation!AR13,0,(COLUMN(AK13)-COLUMN($E$2))*10))</f>
      </c>
      <c r="AL13">
        <f ca="1">IF(ISERROR(OFFSET(Tabulation!AS13,0,(COLUMN(AL13)-COLUMN($E$2))*10)),"",OFFSET(Tabulation!AS13,0,(COLUMN(AL13)-COLUMN($E$2))*10))</f>
      </c>
      <c r="AM13">
        <f ca="1">IF(ISERROR(OFFSET(Tabulation!AT13,0,(COLUMN(AM13)-COLUMN($E$2))*10)),"",OFFSET(Tabulation!AT13,0,(COLUMN(AM13)-COLUMN($E$2))*10))</f>
      </c>
      <c r="AN13">
        <f ca="1">IF(ISERROR(OFFSET(Tabulation!AU13,0,(COLUMN(AN13)-COLUMN($E$2))*10)),"",OFFSET(Tabulation!AU13,0,(COLUMN(AN13)-COLUMN($E$2))*10))</f>
      </c>
      <c r="AO13">
        <f ca="1">IF(ISERROR(OFFSET(Tabulation!AV13,0,(COLUMN(AO13)-COLUMN($E$2))*10)),"",OFFSET(Tabulation!AV13,0,(COLUMN(AO13)-COLUMN($E$2))*10))</f>
      </c>
      <c r="AP13" s="1">
        <f t="shared" si="0"/>
        <v>36.3</v>
      </c>
      <c r="AQ13">
        <f t="shared" si="1"/>
        <v>7</v>
      </c>
      <c r="AR13" t="str">
        <f ca="1">IF(ISBLANK((OFFSET(Tabulation!E13,0,($AQ13-1)*11))),"",OFFSET(Tabulation!E13,0,($AQ13-1)*11))</f>
        <v>Dori Foods</v>
      </c>
      <c r="AS13" t="str">
        <f ca="1">IF(ISBLANK((OFFSET(Tabulation!F13,0,($AQ13-1)*11))),"",OFFSET(Tabulation!F13,0,($AQ13-1)*11))</f>
        <v>Net 30</v>
      </c>
      <c r="AT13" t="str">
        <f ca="1">IF(ISBLANK((OFFSET(Tabulation!G13,0,($AQ13-1)*11))),"",OFFSET(Tabulation!G13,0,($AQ13-1)*11))</f>
        <v>National</v>
      </c>
      <c r="AU13" t="str">
        <f ca="1">IF(ISBLANK((OFFSET(Tabulation!H13,0,($AQ13-1)*11))),"",OFFSET(Tabulation!H13,0,($AQ13-1)*11))</f>
        <v>465</v>
      </c>
      <c r="AV13" t="str">
        <f ca="1">IF(ISBLANK((OFFSET(Tabulation!I13,0,($AQ13-1)*11))),"",OFFSET(Tabulation!I13,0,($AQ13-1)*11))</f>
        <v>50#</v>
      </c>
      <c r="AW13">
        <f ca="1">IF(ISBLANK((OFFSET(Tabulation!J13,0,($AQ13-1)*11))),"",OFFSET(Tabulation!J13,0,($AQ13-1)*11))</f>
        <v>1</v>
      </c>
      <c r="AX13">
        <f ca="1">IF(ISBLANK((OFFSET(Tabulation!K13,0,($AQ13-1)*11))),"",OFFSET(Tabulation!K13,0,($AQ13-1)*11))</f>
        <v>36.3</v>
      </c>
      <c r="AY13">
        <f ca="1">IF(ISBLANK((OFFSET(Tabulation!L13,0,($AQ13-1)*11))),"",OFFSET(Tabulation!L13,0,($AQ13-1)*11))</f>
        <v>36.3</v>
      </c>
      <c r="AZ13">
        <f ca="1">IF(ISBLANK((OFFSET(Tabulation!M13,0,($AQ13-1)*11))),"",OFFSET(Tabulation!M13,0,($AQ13-1)*11))</f>
        <v>7260</v>
      </c>
      <c r="BA13" t="str">
        <f ca="1">IF(ISBLANK((OFFSET(Tabulation!N13,0,($AQ13-1)*11))),"",OFFSET(Tabulation!N13,0,($AQ13-1)*11))</f>
        <v>Yes</v>
      </c>
      <c r="BB13">
        <f ca="1">IF(ISBLANK((OFFSET(Tabulation!O13,0,($AQ13-1)*11))),"",OFFSET(Tabulation!O13,0,($AQ13-1)*11))</f>
      </c>
    </row>
    <row r="14" spans="1:54" ht="120">
      <c r="A14" s="27">
        <v>1388</v>
      </c>
      <c r="B14" s="28">
        <v>400000</v>
      </c>
      <c r="C14" s="29" t="s">
        <v>148</v>
      </c>
      <c r="D14" s="69" t="s">
        <v>585</v>
      </c>
      <c r="E14">
        <f ca="1">IF(ISERROR(OFFSET(Tabulation!L14,0,(COLUMN(E14)-COLUMN($E$2))*10)),"",OFFSET(Tabulation!L14,0,(COLUMN(E14)-COLUMN($E$2))*10))</f>
      </c>
      <c r="F14">
        <f ca="1">IF(ISERROR(OFFSET(Tabulation!M14,0,(COLUMN(F14)-COLUMN($E$2))*10)),"",OFFSET(Tabulation!M14,0,(COLUMN(F14)-COLUMN($E$2))*10))</f>
      </c>
      <c r="G14">
        <f ca="1">IF(ISERROR(OFFSET(Tabulation!N14,0,(COLUMN(G14)-COLUMN($E$2))*10)),"",OFFSET(Tabulation!N14,0,(COLUMN(G14)-COLUMN($E$2))*10))</f>
      </c>
      <c r="H14">
        <f ca="1">IF(ISERROR(OFFSET(Tabulation!O14,0,(COLUMN(H14)-COLUMN($E$2))*10)),"",OFFSET(Tabulation!O14,0,(COLUMN(H14)-COLUMN($E$2))*10))</f>
        <v>0.0677</v>
      </c>
      <c r="I14">
        <f ca="1">IF(ISERROR(OFFSET(Tabulation!P14,0,(COLUMN(I14)-COLUMN($E$2))*10)),"",OFFSET(Tabulation!P14,0,(COLUMN(I14)-COLUMN($E$2))*10))</f>
      </c>
      <c r="J14">
        <f ca="1">IF(ISERROR(OFFSET(Tabulation!Q14,0,(COLUMN(J14)-COLUMN($E$2))*10)),"",OFFSET(Tabulation!Q14,0,(COLUMN(J14)-COLUMN($E$2))*10))</f>
      </c>
      <c r="K14">
        <f ca="1">IF(ISERROR(OFFSET(Tabulation!R14,0,(COLUMN(K14)-COLUMN($E$2))*10)),"",OFFSET(Tabulation!R14,0,(COLUMN(K14)-COLUMN($E$2))*10))</f>
        <v>0.0698</v>
      </c>
      <c r="L14">
        <f ca="1">IF(ISERROR(OFFSET(Tabulation!S14,0,(COLUMN(L14)-COLUMN($E$2))*10)),"",OFFSET(Tabulation!S14,0,(COLUMN(L14)-COLUMN($E$2))*10))</f>
        <v>0.0788</v>
      </c>
      <c r="M14">
        <f ca="1">IF(ISERROR(OFFSET(Tabulation!T14,0,(COLUMN(M14)-COLUMN($E$2))*10)),"",OFFSET(Tabulation!T14,0,(COLUMN(M14)-COLUMN($E$2))*10))</f>
      </c>
      <c r="N14">
        <f ca="1">IF(ISERROR(OFFSET(Tabulation!U14,0,(COLUMN(N14)-COLUMN($E$2))*10)),"",OFFSET(Tabulation!U14,0,(COLUMN(N14)-COLUMN($E$2))*10))</f>
      </c>
      <c r="O14">
        <f ca="1">IF(ISERROR(OFFSET(Tabulation!V14,0,(COLUMN(O14)-COLUMN($E$2))*10)),"",OFFSET(Tabulation!V14,0,(COLUMN(O14)-COLUMN($E$2))*10))</f>
        <v>0.0771</v>
      </c>
      <c r="P14">
        <f ca="1">IF(ISERROR(OFFSET(Tabulation!W14,0,(COLUMN(P14)-COLUMN($E$2))*10)),"",OFFSET(Tabulation!W14,0,(COLUMN(P14)-COLUMN($E$2))*10))</f>
      </c>
      <c r="Q14">
        <f ca="1">IF(ISERROR(OFFSET(Tabulation!X14,0,(COLUMN(Q14)-COLUMN($E$2))*10)),"",OFFSET(Tabulation!X14,0,(COLUMN(Q14)-COLUMN($E$2))*10))</f>
      </c>
      <c r="R14">
        <f ca="1">IF(ISERROR(OFFSET(Tabulation!Y14,0,(COLUMN(R14)-COLUMN($E$2))*10)),"",OFFSET(Tabulation!Y14,0,(COLUMN(R14)-COLUMN($E$2))*10))</f>
      </c>
      <c r="S14">
        <f ca="1">IF(ISERROR(OFFSET(Tabulation!Z14,0,(COLUMN(S14)-COLUMN($E$2))*10)),"",OFFSET(Tabulation!Z14,0,(COLUMN(S14)-COLUMN($E$2))*10))</f>
      </c>
      <c r="T14">
        <f ca="1">IF(ISERROR(OFFSET(Tabulation!AA14,0,(COLUMN(T14)-COLUMN($E$2))*10)),"",OFFSET(Tabulation!AA14,0,(COLUMN(T14)-COLUMN($E$2))*10))</f>
      </c>
      <c r="U14">
        <f ca="1">IF(ISERROR(OFFSET(Tabulation!AB14,0,(COLUMN(U14)-COLUMN($E$2))*10)),"",OFFSET(Tabulation!AB14,0,(COLUMN(U14)-COLUMN($E$2))*10))</f>
      </c>
      <c r="V14">
        <f ca="1">IF(ISERROR(OFFSET(Tabulation!AC14,0,(COLUMN(V14)-COLUMN($E$2))*10)),"",OFFSET(Tabulation!AC14,0,(COLUMN(V14)-COLUMN($E$2))*10))</f>
      </c>
      <c r="W14">
        <f ca="1">IF(ISERROR(OFFSET(Tabulation!AD14,0,(COLUMN(W14)-COLUMN($E$2))*10)),"",OFFSET(Tabulation!AD14,0,(COLUMN(W14)-COLUMN($E$2))*10))</f>
      </c>
      <c r="X14">
        <f ca="1">IF(ISERROR(OFFSET(Tabulation!AE14,0,(COLUMN(X14)-COLUMN($E$2))*10)),"",OFFSET(Tabulation!AE14,0,(COLUMN(X14)-COLUMN($E$2))*10))</f>
      </c>
      <c r="Y14">
        <f ca="1">IF(ISERROR(OFFSET(Tabulation!AF14,0,(COLUMN(Y14)-COLUMN($E$2))*10)),"",OFFSET(Tabulation!AF14,0,(COLUMN(Y14)-COLUMN($E$2))*10))</f>
      </c>
      <c r="Z14">
        <f ca="1">IF(ISERROR(OFFSET(Tabulation!AG14,0,(COLUMN(Z14)-COLUMN($E$2))*10)),"",OFFSET(Tabulation!AG14,0,(COLUMN(Z14)-COLUMN($E$2))*10))</f>
      </c>
      <c r="AA14">
        <f ca="1">IF(ISERROR(OFFSET(Tabulation!AH14,0,(COLUMN(AA14)-COLUMN($E$2))*10)),"",OFFSET(Tabulation!AH14,0,(COLUMN(AA14)-COLUMN($E$2))*10))</f>
      </c>
      <c r="AB14">
        <f ca="1">IF(ISERROR(OFFSET(Tabulation!AI14,0,(COLUMN(AB14)-COLUMN($E$2))*10)),"",OFFSET(Tabulation!AI14,0,(COLUMN(AB14)-COLUMN($E$2))*10))</f>
      </c>
      <c r="AC14">
        <f ca="1">IF(ISERROR(OFFSET(Tabulation!AJ14,0,(COLUMN(AC14)-COLUMN($E$2))*10)),"",OFFSET(Tabulation!AJ14,0,(COLUMN(AC14)-COLUMN($E$2))*10))</f>
      </c>
      <c r="AD14">
        <f ca="1">IF(ISERROR(OFFSET(Tabulation!AK14,0,(COLUMN(AD14)-COLUMN($E$2))*10)),"",OFFSET(Tabulation!AK14,0,(COLUMN(AD14)-COLUMN($E$2))*10))</f>
      </c>
      <c r="AE14">
        <f ca="1">IF(ISERROR(OFFSET(Tabulation!AL14,0,(COLUMN(AE14)-COLUMN($E$2))*10)),"",OFFSET(Tabulation!AL14,0,(COLUMN(AE14)-COLUMN($E$2))*10))</f>
      </c>
      <c r="AF14">
        <f ca="1">IF(ISERROR(OFFSET(Tabulation!AM14,0,(COLUMN(AF14)-COLUMN($E$2))*10)),"",OFFSET(Tabulation!AM14,0,(COLUMN(AF14)-COLUMN($E$2))*10))</f>
      </c>
      <c r="AG14">
        <f ca="1">IF(ISERROR(OFFSET(Tabulation!AN14,0,(COLUMN(AG14)-COLUMN($E$2))*10)),"",OFFSET(Tabulation!AN14,0,(COLUMN(AG14)-COLUMN($E$2))*10))</f>
      </c>
      <c r="AH14">
        <f ca="1">IF(ISERROR(OFFSET(Tabulation!AO14,0,(COLUMN(AH14)-COLUMN($E$2))*10)),"",OFFSET(Tabulation!AO14,0,(COLUMN(AH14)-COLUMN($E$2))*10))</f>
      </c>
      <c r="AI14">
        <f ca="1">IF(ISERROR(OFFSET(Tabulation!AP14,0,(COLUMN(AI14)-COLUMN($E$2))*10)),"",OFFSET(Tabulation!AP14,0,(COLUMN(AI14)-COLUMN($E$2))*10))</f>
      </c>
      <c r="AJ14">
        <f ca="1">IF(ISERROR(OFFSET(Tabulation!AQ14,0,(COLUMN(AJ14)-COLUMN($E$2))*10)),"",OFFSET(Tabulation!AQ14,0,(COLUMN(AJ14)-COLUMN($E$2))*10))</f>
      </c>
      <c r="AK14">
        <f ca="1">IF(ISERROR(OFFSET(Tabulation!AR14,0,(COLUMN(AK14)-COLUMN($E$2))*10)),"",OFFSET(Tabulation!AR14,0,(COLUMN(AK14)-COLUMN($E$2))*10))</f>
      </c>
      <c r="AL14">
        <f ca="1">IF(ISERROR(OFFSET(Tabulation!AS14,0,(COLUMN(AL14)-COLUMN($E$2))*10)),"",OFFSET(Tabulation!AS14,0,(COLUMN(AL14)-COLUMN($E$2))*10))</f>
      </c>
      <c r="AM14">
        <f ca="1">IF(ISERROR(OFFSET(Tabulation!AT14,0,(COLUMN(AM14)-COLUMN($E$2))*10)),"",OFFSET(Tabulation!AT14,0,(COLUMN(AM14)-COLUMN($E$2))*10))</f>
      </c>
      <c r="AN14">
        <f ca="1">IF(ISERROR(OFFSET(Tabulation!AU14,0,(COLUMN(AN14)-COLUMN($E$2))*10)),"",OFFSET(Tabulation!AU14,0,(COLUMN(AN14)-COLUMN($E$2))*10))</f>
      </c>
      <c r="AO14">
        <f ca="1">IF(ISERROR(OFFSET(Tabulation!AV14,0,(COLUMN(AO14)-COLUMN($E$2))*10)),"",OFFSET(Tabulation!AV14,0,(COLUMN(AO14)-COLUMN($E$2))*10))</f>
      </c>
      <c r="AP14" s="1">
        <f t="shared" si="0"/>
        <v>0.0677</v>
      </c>
      <c r="AQ14">
        <f t="shared" si="1"/>
        <v>4</v>
      </c>
      <c r="AR14" t="str">
        <f ca="1">IF(ISBLANK((OFFSET(Tabulation!E14,0,($AQ14-1)*11))),"",OFFSET(Tabulation!E14,0,($AQ14-1)*11))</f>
        <v>Sysco Memphis LLC</v>
      </c>
      <c r="AS14" t="str">
        <f ca="1">IF(ISBLANK((OFFSET(Tabulation!F14,0,($AQ14-1)*11))),"",OFFSET(Tabulation!F14,0,($AQ14-1)*11))</f>
        <v>2%10 Net 30</v>
      </c>
      <c r="AT14" t="str">
        <f ca="1">IF(ISBLANK((OFFSET(Tabulation!G14,0,($AQ14-1)*11))),"",OFFSET(Tabulation!G14,0,($AQ14-1)*11))</f>
        <v>House Blend</v>
      </c>
      <c r="AU14">
        <f ca="1">IF(ISBLANK((OFFSET(Tabulation!H14,0,($AQ14-1)*11))),"",OFFSET(Tabulation!H14,0,($AQ14-1)*11))</f>
        <v>76302</v>
      </c>
      <c r="AV14" t="str">
        <f ca="1">IF(ISBLANK((OFFSET(Tabulation!I14,0,($AQ14-1)*11))),"",OFFSET(Tabulation!I14,0,($AQ14-1)*11))</f>
        <v>100/1 oz</v>
      </c>
      <c r="AW14">
        <f ca="1">IF(ISBLANK((OFFSET(Tabulation!J14,0,($AQ14-1)*11))),"",OFFSET(Tabulation!J14,0,($AQ14-1)*11))</f>
        <v>100</v>
      </c>
      <c r="AX14">
        <f ca="1">IF(ISBLANK((OFFSET(Tabulation!K14,0,($AQ14-1)*11))),"",OFFSET(Tabulation!K14,0,($AQ14-1)*11))</f>
        <v>6.77</v>
      </c>
      <c r="AY14">
        <f ca="1">IF(ISBLANK((OFFSET(Tabulation!L14,0,($AQ14-1)*11))),"",OFFSET(Tabulation!L14,0,($AQ14-1)*11))</f>
        <v>0.0677</v>
      </c>
      <c r="AZ14">
        <f ca="1">IF(ISBLANK((OFFSET(Tabulation!M14,0,($AQ14-1)*11))),"",OFFSET(Tabulation!M14,0,($AQ14-1)*11))</f>
        <v>27080</v>
      </c>
      <c r="BA14" t="str">
        <f ca="1">IF(ISBLANK((OFFSET(Tabulation!N14,0,($AQ14-1)*11))),"",OFFSET(Tabulation!N14,0,($AQ14-1)*11))</f>
        <v>Yes</v>
      </c>
      <c r="BB14" t="str">
        <f ca="1">IF(ISBLANK((OFFSET(Tabulation!O14,0,($AQ14-1)*11))),"",OFFSET(Tabulation!O14,0,($AQ14-1)*11))</f>
        <v>Based on ship lot</v>
      </c>
    </row>
    <row r="15" spans="1:54" ht="72">
      <c r="A15" s="30">
        <v>1391</v>
      </c>
      <c r="B15" s="33">
        <v>480000</v>
      </c>
      <c r="C15" s="34" t="s">
        <v>148</v>
      </c>
      <c r="D15" s="85" t="s">
        <v>586</v>
      </c>
      <c r="E15">
        <f ca="1">IF(ISERROR(OFFSET(Tabulation!L15,0,(COLUMN(E15)-COLUMN($E$2))*10)),"",OFFSET(Tabulation!L15,0,(COLUMN(E15)-COLUMN($E$2))*10))</f>
      </c>
      <c r="F15">
        <f ca="1">IF(ISERROR(OFFSET(Tabulation!M15,0,(COLUMN(F15)-COLUMN($E$2))*10)),"",OFFSET(Tabulation!M15,0,(COLUMN(F15)-COLUMN($E$2))*10))</f>
      </c>
      <c r="G15">
        <f ca="1">IF(ISERROR(OFFSET(Tabulation!N15,0,(COLUMN(G15)-COLUMN($E$2))*10)),"",OFFSET(Tabulation!N15,0,(COLUMN(G15)-COLUMN($E$2))*10))</f>
      </c>
      <c r="H15">
        <f ca="1">IF(ISERROR(OFFSET(Tabulation!O15,0,(COLUMN(H15)-COLUMN($E$2))*10)),"",OFFSET(Tabulation!O15,0,(COLUMN(H15)-COLUMN($E$2))*10))</f>
        <v>0.077</v>
      </c>
      <c r="I15">
        <f ca="1">IF(ISERROR(OFFSET(Tabulation!P15,0,(COLUMN(I15)-COLUMN($E$2))*10)),"",OFFSET(Tabulation!P15,0,(COLUMN(I15)-COLUMN($E$2))*10))</f>
      </c>
      <c r="J15">
        <f ca="1">IF(ISERROR(OFFSET(Tabulation!Q15,0,(COLUMN(J15)-COLUMN($E$2))*10)),"",OFFSET(Tabulation!Q15,0,(COLUMN(J15)-COLUMN($E$2))*10))</f>
      </c>
      <c r="K15">
        <f ca="1">IF(ISERROR(OFFSET(Tabulation!R15,0,(COLUMN(K15)-COLUMN($E$2))*10)),"",OFFSET(Tabulation!R15,0,(COLUMN(K15)-COLUMN($E$2))*10))</f>
        <v>7.45</v>
      </c>
      <c r="L15">
        <f ca="1">IF(ISERROR(OFFSET(Tabulation!S15,0,(COLUMN(L15)-COLUMN($E$2))*10)),"",OFFSET(Tabulation!S15,0,(COLUMN(L15)-COLUMN($E$2))*10))</f>
        <v>0.085</v>
      </c>
      <c r="M15">
        <f ca="1">IF(ISERROR(OFFSET(Tabulation!T15,0,(COLUMN(M15)-COLUMN($E$2))*10)),"",OFFSET(Tabulation!T15,0,(COLUMN(M15)-COLUMN($E$2))*10))</f>
      </c>
      <c r="N15">
        <f ca="1">IF(ISERROR(OFFSET(Tabulation!U15,0,(COLUMN(N15)-COLUMN($E$2))*10)),"",OFFSET(Tabulation!U15,0,(COLUMN(N15)-COLUMN($E$2))*10))</f>
      </c>
      <c r="O15">
        <f ca="1">IF(ISERROR(OFFSET(Tabulation!V15,0,(COLUMN(O15)-COLUMN($E$2))*10)),"",OFFSET(Tabulation!V15,0,(COLUMN(O15)-COLUMN($E$2))*10))</f>
        <v>0.10779999999999999</v>
      </c>
      <c r="P15">
        <f ca="1">IF(ISERROR(OFFSET(Tabulation!W15,0,(COLUMN(P15)-COLUMN($E$2))*10)),"",OFFSET(Tabulation!W15,0,(COLUMN(P15)-COLUMN($E$2))*10))</f>
      </c>
      <c r="Q15">
        <f ca="1">IF(ISERROR(OFFSET(Tabulation!X15,0,(COLUMN(Q15)-COLUMN($E$2))*10)),"",OFFSET(Tabulation!X15,0,(COLUMN(Q15)-COLUMN($E$2))*10))</f>
      </c>
      <c r="R15">
        <f ca="1">IF(ISERROR(OFFSET(Tabulation!Y15,0,(COLUMN(R15)-COLUMN($E$2))*10)),"",OFFSET(Tabulation!Y15,0,(COLUMN(R15)-COLUMN($E$2))*10))</f>
      </c>
      <c r="S15">
        <f ca="1">IF(ISERROR(OFFSET(Tabulation!Z15,0,(COLUMN(S15)-COLUMN($E$2))*10)),"",OFFSET(Tabulation!Z15,0,(COLUMN(S15)-COLUMN($E$2))*10))</f>
      </c>
      <c r="T15">
        <f ca="1">IF(ISERROR(OFFSET(Tabulation!AA15,0,(COLUMN(T15)-COLUMN($E$2))*10)),"",OFFSET(Tabulation!AA15,0,(COLUMN(T15)-COLUMN($E$2))*10))</f>
      </c>
      <c r="U15">
        <f ca="1">IF(ISERROR(OFFSET(Tabulation!AB15,0,(COLUMN(U15)-COLUMN($E$2))*10)),"",OFFSET(Tabulation!AB15,0,(COLUMN(U15)-COLUMN($E$2))*10))</f>
      </c>
      <c r="V15">
        <f ca="1">IF(ISERROR(OFFSET(Tabulation!AC15,0,(COLUMN(V15)-COLUMN($E$2))*10)),"",OFFSET(Tabulation!AC15,0,(COLUMN(V15)-COLUMN($E$2))*10))</f>
      </c>
      <c r="W15">
        <f ca="1">IF(ISERROR(OFFSET(Tabulation!AD15,0,(COLUMN(W15)-COLUMN($E$2))*10)),"",OFFSET(Tabulation!AD15,0,(COLUMN(W15)-COLUMN($E$2))*10))</f>
      </c>
      <c r="X15">
        <f ca="1">IF(ISERROR(OFFSET(Tabulation!AE15,0,(COLUMN(X15)-COLUMN($E$2))*10)),"",OFFSET(Tabulation!AE15,0,(COLUMN(X15)-COLUMN($E$2))*10))</f>
      </c>
      <c r="Y15">
        <f ca="1">IF(ISERROR(OFFSET(Tabulation!AF15,0,(COLUMN(Y15)-COLUMN($E$2))*10)),"",OFFSET(Tabulation!AF15,0,(COLUMN(Y15)-COLUMN($E$2))*10))</f>
      </c>
      <c r="Z15">
        <f ca="1">IF(ISERROR(OFFSET(Tabulation!AG15,0,(COLUMN(Z15)-COLUMN($E$2))*10)),"",OFFSET(Tabulation!AG15,0,(COLUMN(Z15)-COLUMN($E$2))*10))</f>
      </c>
      <c r="AA15">
        <f ca="1">IF(ISERROR(OFFSET(Tabulation!AH15,0,(COLUMN(AA15)-COLUMN($E$2))*10)),"",OFFSET(Tabulation!AH15,0,(COLUMN(AA15)-COLUMN($E$2))*10))</f>
      </c>
      <c r="AB15">
        <f ca="1">IF(ISERROR(OFFSET(Tabulation!AI15,0,(COLUMN(AB15)-COLUMN($E$2))*10)),"",OFFSET(Tabulation!AI15,0,(COLUMN(AB15)-COLUMN($E$2))*10))</f>
      </c>
      <c r="AC15">
        <f ca="1">IF(ISERROR(OFFSET(Tabulation!AJ15,0,(COLUMN(AC15)-COLUMN($E$2))*10)),"",OFFSET(Tabulation!AJ15,0,(COLUMN(AC15)-COLUMN($E$2))*10))</f>
      </c>
      <c r="AD15">
        <f ca="1">IF(ISERROR(OFFSET(Tabulation!AK15,0,(COLUMN(AD15)-COLUMN($E$2))*10)),"",OFFSET(Tabulation!AK15,0,(COLUMN(AD15)-COLUMN($E$2))*10))</f>
      </c>
      <c r="AE15">
        <f ca="1">IF(ISERROR(OFFSET(Tabulation!AL15,0,(COLUMN(AE15)-COLUMN($E$2))*10)),"",OFFSET(Tabulation!AL15,0,(COLUMN(AE15)-COLUMN($E$2))*10))</f>
      </c>
      <c r="AF15">
        <f ca="1">IF(ISERROR(OFFSET(Tabulation!AM15,0,(COLUMN(AF15)-COLUMN($E$2))*10)),"",OFFSET(Tabulation!AM15,0,(COLUMN(AF15)-COLUMN($E$2))*10))</f>
      </c>
      <c r="AG15">
        <f ca="1">IF(ISERROR(OFFSET(Tabulation!AN15,0,(COLUMN(AG15)-COLUMN($E$2))*10)),"",OFFSET(Tabulation!AN15,0,(COLUMN(AG15)-COLUMN($E$2))*10))</f>
      </c>
      <c r="AH15">
        <f ca="1">IF(ISERROR(OFFSET(Tabulation!AO15,0,(COLUMN(AH15)-COLUMN($E$2))*10)),"",OFFSET(Tabulation!AO15,0,(COLUMN(AH15)-COLUMN($E$2))*10))</f>
      </c>
      <c r="AI15">
        <f ca="1">IF(ISERROR(OFFSET(Tabulation!AP15,0,(COLUMN(AI15)-COLUMN($E$2))*10)),"",OFFSET(Tabulation!AP15,0,(COLUMN(AI15)-COLUMN($E$2))*10))</f>
      </c>
      <c r="AJ15">
        <f ca="1">IF(ISERROR(OFFSET(Tabulation!AQ15,0,(COLUMN(AJ15)-COLUMN($E$2))*10)),"",OFFSET(Tabulation!AQ15,0,(COLUMN(AJ15)-COLUMN($E$2))*10))</f>
      </c>
      <c r="AK15">
        <f ca="1">IF(ISERROR(OFFSET(Tabulation!AR15,0,(COLUMN(AK15)-COLUMN($E$2))*10)),"",OFFSET(Tabulation!AR15,0,(COLUMN(AK15)-COLUMN($E$2))*10))</f>
      </c>
      <c r="AL15">
        <f ca="1">IF(ISERROR(OFFSET(Tabulation!AS15,0,(COLUMN(AL15)-COLUMN($E$2))*10)),"",OFFSET(Tabulation!AS15,0,(COLUMN(AL15)-COLUMN($E$2))*10))</f>
      </c>
      <c r="AM15">
        <f ca="1">IF(ISERROR(OFFSET(Tabulation!AT15,0,(COLUMN(AM15)-COLUMN($E$2))*10)),"",OFFSET(Tabulation!AT15,0,(COLUMN(AM15)-COLUMN($E$2))*10))</f>
      </c>
      <c r="AN15">
        <f ca="1">IF(ISERROR(OFFSET(Tabulation!AU15,0,(COLUMN(AN15)-COLUMN($E$2))*10)),"",OFFSET(Tabulation!AU15,0,(COLUMN(AN15)-COLUMN($E$2))*10))</f>
      </c>
      <c r="AO15">
        <f ca="1">IF(ISERROR(OFFSET(Tabulation!AV15,0,(COLUMN(AO15)-COLUMN($E$2))*10)),"",OFFSET(Tabulation!AV15,0,(COLUMN(AO15)-COLUMN($E$2))*10))</f>
      </c>
      <c r="AP15" s="1">
        <f t="shared" si="0"/>
        <v>0.077</v>
      </c>
      <c r="AQ15">
        <f t="shared" si="1"/>
        <v>4</v>
      </c>
      <c r="AR15" t="str">
        <f ca="1">IF(ISBLANK((OFFSET(Tabulation!E15,0,($AQ15-1)*11))),"",OFFSET(Tabulation!E15,0,($AQ15-1)*11))</f>
        <v>Sysco Memphis LLC</v>
      </c>
      <c r="AS15" t="str">
        <f ca="1">IF(ISBLANK((OFFSET(Tabulation!F15,0,($AQ15-1)*11))),"",OFFSET(Tabulation!F15,0,($AQ15-1)*11))</f>
        <v>2%10 Net 30</v>
      </c>
      <c r="AT15" t="str">
        <f ca="1">IF(ISBLANK((OFFSET(Tabulation!G15,0,($AQ15-1)*11))),"",OFFSET(Tabulation!G15,0,($AQ15-1)*11))</f>
        <v>Poco Pac</v>
      </c>
      <c r="AU15">
        <f ca="1">IF(ISBLANK((OFFSET(Tabulation!H15,0,($AQ15-1)*11))),"",OFFSET(Tabulation!H15,0,($AQ15-1)*11))</f>
        <v>86448</v>
      </c>
      <c r="AV15" t="str">
        <f ca="1">IF(ISBLANK((OFFSET(Tabulation!I15,0,($AQ15-1)*11))),"",OFFSET(Tabulation!I15,0,($AQ15-1)*11))</f>
        <v>100/1.5 oz</v>
      </c>
      <c r="AW15">
        <f ca="1">IF(ISBLANK((OFFSET(Tabulation!J15,0,($AQ15-1)*11))),"",OFFSET(Tabulation!J15,0,($AQ15-1)*11))</f>
        <v>100</v>
      </c>
      <c r="AX15">
        <f ca="1">IF(ISBLANK((OFFSET(Tabulation!K15,0,($AQ15-1)*11))),"",OFFSET(Tabulation!K15,0,($AQ15-1)*11))</f>
        <v>7.7</v>
      </c>
      <c r="AY15">
        <f ca="1">IF(ISBLANK((OFFSET(Tabulation!L15,0,($AQ15-1)*11))),"",OFFSET(Tabulation!L15,0,($AQ15-1)*11))</f>
        <v>0.077</v>
      </c>
      <c r="AZ15">
        <f ca="1">IF(ISBLANK((OFFSET(Tabulation!M15,0,($AQ15-1)*11))),"",OFFSET(Tabulation!M15,0,($AQ15-1)*11))</f>
        <v>39960</v>
      </c>
      <c r="BA15" t="str">
        <f ca="1">IF(ISBLANK((OFFSET(Tabulation!N15,0,($AQ15-1)*11))),"",OFFSET(Tabulation!N15,0,($AQ15-1)*11))</f>
        <v>Yes</v>
      </c>
      <c r="BB15" t="str">
        <f ca="1">IF(ISBLANK((OFFSET(Tabulation!O15,0,($AQ15-1)*11))),"",OFFSET(Tabulation!O15,0,($AQ15-1)*11))</f>
        <v>Based on ship lot</v>
      </c>
    </row>
    <row r="16" spans="1:54" ht="156">
      <c r="A16" s="44">
        <v>1404</v>
      </c>
      <c r="B16" s="45">
        <v>50000</v>
      </c>
      <c r="C16" s="46" t="s">
        <v>149</v>
      </c>
      <c r="D16" s="84" t="s">
        <v>49</v>
      </c>
      <c r="E16">
        <f ca="1">IF(ISERROR(OFFSET(Tabulation!L16,0,(COLUMN(E16)-COLUMN($E$2))*10)),"",OFFSET(Tabulation!L16,0,(COLUMN(E16)-COLUMN($E$2))*10))</f>
      </c>
      <c r="F16">
        <f ca="1">IF(ISERROR(OFFSET(Tabulation!M16,0,(COLUMN(F16)-COLUMN($E$2))*10)),"",OFFSET(Tabulation!M16,0,(COLUMN(F16)-COLUMN($E$2))*10))</f>
      </c>
      <c r="G16">
        <f ca="1">IF(ISERROR(OFFSET(Tabulation!N16,0,(COLUMN(G16)-COLUMN($E$2))*10)),"",OFFSET(Tabulation!N16,0,(COLUMN(G16)-COLUMN($E$2))*10))</f>
      </c>
      <c r="H16">
        <f ca="1">IF(ISERROR(OFFSET(Tabulation!O16,0,(COLUMN(H16)-COLUMN($E$2))*10)),"",OFFSET(Tabulation!O16,0,(COLUMN(H16)-COLUMN($E$2))*10))</f>
        <v>0.24625</v>
      </c>
      <c r="I16">
        <f ca="1">IF(ISERROR(OFFSET(Tabulation!P16,0,(COLUMN(I16)-COLUMN($E$2))*10)),"",OFFSET(Tabulation!P16,0,(COLUMN(I16)-COLUMN($E$2))*10))</f>
      </c>
      <c r="J16">
        <f ca="1">IF(ISERROR(OFFSET(Tabulation!Q16,0,(COLUMN(J16)-COLUMN($E$2))*10)),"",OFFSET(Tabulation!Q16,0,(COLUMN(J16)-COLUMN($E$2))*10))</f>
        <v>0.0868125</v>
      </c>
      <c r="K16">
        <f ca="1">IF(ISERROR(OFFSET(Tabulation!R16,0,(COLUMN(K16)-COLUMN($E$2))*10)),"",OFFSET(Tabulation!R16,0,(COLUMN(K16)-COLUMN($E$2))*10))</f>
      </c>
      <c r="L16">
        <f ca="1">IF(ISERROR(OFFSET(Tabulation!S16,0,(COLUMN(L16)-COLUMN($E$2))*10)),"",OFFSET(Tabulation!S16,0,(COLUMN(L16)-COLUMN($E$2))*10))</f>
        <v>0.12350000000000001</v>
      </c>
      <c r="M16">
        <f ca="1">IF(ISERROR(OFFSET(Tabulation!T16,0,(COLUMN(M16)-COLUMN($E$2))*10)),"",OFFSET(Tabulation!T16,0,(COLUMN(M16)-COLUMN($E$2))*10))</f>
      </c>
      <c r="N16">
        <f ca="1">IF(ISERROR(OFFSET(Tabulation!U16,0,(COLUMN(N16)-COLUMN($E$2))*10)),"",OFFSET(Tabulation!U16,0,(COLUMN(N16)-COLUMN($E$2))*10))</f>
      </c>
      <c r="O16">
        <f ca="1">IF(ISERROR(OFFSET(Tabulation!V16,0,(COLUMN(O16)-COLUMN($E$2))*10)),"",OFFSET(Tabulation!V16,0,(COLUMN(O16)-COLUMN($E$2))*10))</f>
        <v>0.13443750000000002</v>
      </c>
      <c r="P16">
        <f ca="1">IF(ISERROR(OFFSET(Tabulation!W16,0,(COLUMN(P16)-COLUMN($E$2))*10)),"",OFFSET(Tabulation!W16,0,(COLUMN(P16)-COLUMN($E$2))*10))</f>
      </c>
      <c r="Q16">
        <f ca="1">IF(ISERROR(OFFSET(Tabulation!X16,0,(COLUMN(Q16)-COLUMN($E$2))*10)),"",OFFSET(Tabulation!X16,0,(COLUMN(Q16)-COLUMN($E$2))*10))</f>
      </c>
      <c r="R16">
        <f ca="1">IF(ISERROR(OFFSET(Tabulation!Y16,0,(COLUMN(R16)-COLUMN($E$2))*10)),"",OFFSET(Tabulation!Y16,0,(COLUMN(R16)-COLUMN($E$2))*10))</f>
      </c>
      <c r="S16">
        <f ca="1">IF(ISERROR(OFFSET(Tabulation!Z16,0,(COLUMN(S16)-COLUMN($E$2))*10)),"",OFFSET(Tabulation!Z16,0,(COLUMN(S16)-COLUMN($E$2))*10))</f>
      </c>
      <c r="T16">
        <f ca="1">IF(ISERROR(OFFSET(Tabulation!AA16,0,(COLUMN(T16)-COLUMN($E$2))*10)),"",OFFSET(Tabulation!AA16,0,(COLUMN(T16)-COLUMN($E$2))*10))</f>
      </c>
      <c r="U16">
        <f ca="1">IF(ISERROR(OFFSET(Tabulation!AB16,0,(COLUMN(U16)-COLUMN($E$2))*10)),"",OFFSET(Tabulation!AB16,0,(COLUMN(U16)-COLUMN($E$2))*10))</f>
      </c>
      <c r="V16">
        <f ca="1">IF(ISERROR(OFFSET(Tabulation!AC16,0,(COLUMN(V16)-COLUMN($E$2))*10)),"",OFFSET(Tabulation!AC16,0,(COLUMN(V16)-COLUMN($E$2))*10))</f>
      </c>
      <c r="W16">
        <f ca="1">IF(ISERROR(OFFSET(Tabulation!AD16,0,(COLUMN(W16)-COLUMN($E$2))*10)),"",OFFSET(Tabulation!AD16,0,(COLUMN(W16)-COLUMN($E$2))*10))</f>
      </c>
      <c r="X16">
        <f ca="1">IF(ISERROR(OFFSET(Tabulation!AE16,0,(COLUMN(X16)-COLUMN($E$2))*10)),"",OFFSET(Tabulation!AE16,0,(COLUMN(X16)-COLUMN($E$2))*10))</f>
      </c>
      <c r="Y16">
        <f ca="1">IF(ISERROR(OFFSET(Tabulation!AF16,0,(COLUMN(Y16)-COLUMN($E$2))*10)),"",OFFSET(Tabulation!AF16,0,(COLUMN(Y16)-COLUMN($E$2))*10))</f>
      </c>
      <c r="Z16">
        <f ca="1">IF(ISERROR(OFFSET(Tabulation!AG16,0,(COLUMN(Z16)-COLUMN($E$2))*10)),"",OFFSET(Tabulation!AG16,0,(COLUMN(Z16)-COLUMN($E$2))*10))</f>
      </c>
      <c r="AA16">
        <f ca="1">IF(ISERROR(OFFSET(Tabulation!AH16,0,(COLUMN(AA16)-COLUMN($E$2))*10)),"",OFFSET(Tabulation!AH16,0,(COLUMN(AA16)-COLUMN($E$2))*10))</f>
      </c>
      <c r="AB16">
        <f ca="1">IF(ISERROR(OFFSET(Tabulation!AI16,0,(COLUMN(AB16)-COLUMN($E$2))*10)),"",OFFSET(Tabulation!AI16,0,(COLUMN(AB16)-COLUMN($E$2))*10))</f>
      </c>
      <c r="AC16">
        <f ca="1">IF(ISERROR(OFFSET(Tabulation!AJ16,0,(COLUMN(AC16)-COLUMN($E$2))*10)),"",OFFSET(Tabulation!AJ16,0,(COLUMN(AC16)-COLUMN($E$2))*10))</f>
      </c>
      <c r="AD16">
        <f ca="1">IF(ISERROR(OFFSET(Tabulation!AK16,0,(COLUMN(AD16)-COLUMN($E$2))*10)),"",OFFSET(Tabulation!AK16,0,(COLUMN(AD16)-COLUMN($E$2))*10))</f>
      </c>
      <c r="AE16">
        <f ca="1">IF(ISERROR(OFFSET(Tabulation!AL16,0,(COLUMN(AE16)-COLUMN($E$2))*10)),"",OFFSET(Tabulation!AL16,0,(COLUMN(AE16)-COLUMN($E$2))*10))</f>
      </c>
      <c r="AF16">
        <f ca="1">IF(ISERROR(OFFSET(Tabulation!AM16,0,(COLUMN(AF16)-COLUMN($E$2))*10)),"",OFFSET(Tabulation!AM16,0,(COLUMN(AF16)-COLUMN($E$2))*10))</f>
      </c>
      <c r="AG16">
        <f ca="1">IF(ISERROR(OFFSET(Tabulation!AN16,0,(COLUMN(AG16)-COLUMN($E$2))*10)),"",OFFSET(Tabulation!AN16,0,(COLUMN(AG16)-COLUMN($E$2))*10))</f>
      </c>
      <c r="AH16">
        <f ca="1">IF(ISERROR(OFFSET(Tabulation!AO16,0,(COLUMN(AH16)-COLUMN($E$2))*10)),"",OFFSET(Tabulation!AO16,0,(COLUMN(AH16)-COLUMN($E$2))*10))</f>
      </c>
      <c r="AI16">
        <f ca="1">IF(ISERROR(OFFSET(Tabulation!AP16,0,(COLUMN(AI16)-COLUMN($E$2))*10)),"",OFFSET(Tabulation!AP16,0,(COLUMN(AI16)-COLUMN($E$2))*10))</f>
      </c>
      <c r="AJ16">
        <f ca="1">IF(ISERROR(OFFSET(Tabulation!AQ16,0,(COLUMN(AJ16)-COLUMN($E$2))*10)),"",OFFSET(Tabulation!AQ16,0,(COLUMN(AJ16)-COLUMN($E$2))*10))</f>
      </c>
      <c r="AK16">
        <f ca="1">IF(ISERROR(OFFSET(Tabulation!AR16,0,(COLUMN(AK16)-COLUMN($E$2))*10)),"",OFFSET(Tabulation!AR16,0,(COLUMN(AK16)-COLUMN($E$2))*10))</f>
      </c>
      <c r="AL16">
        <f ca="1">IF(ISERROR(OFFSET(Tabulation!AS16,0,(COLUMN(AL16)-COLUMN($E$2))*10)),"",OFFSET(Tabulation!AS16,0,(COLUMN(AL16)-COLUMN($E$2))*10))</f>
      </c>
      <c r="AM16">
        <f ca="1">IF(ISERROR(OFFSET(Tabulation!AT16,0,(COLUMN(AM16)-COLUMN($E$2))*10)),"",OFFSET(Tabulation!AT16,0,(COLUMN(AM16)-COLUMN($E$2))*10))</f>
      </c>
      <c r="AN16">
        <f ca="1">IF(ISERROR(OFFSET(Tabulation!AU16,0,(COLUMN(AN16)-COLUMN($E$2))*10)),"",OFFSET(Tabulation!AU16,0,(COLUMN(AN16)-COLUMN($E$2))*10))</f>
      </c>
      <c r="AO16">
        <f ca="1">IF(ISERROR(OFFSET(Tabulation!AV16,0,(COLUMN(AO16)-COLUMN($E$2))*10)),"",OFFSET(Tabulation!AV16,0,(COLUMN(AO16)-COLUMN($E$2))*10))</f>
      </c>
      <c r="AP16" s="1">
        <f t="shared" si="0"/>
        <v>0.0868125</v>
      </c>
      <c r="AQ16">
        <f t="shared" si="1"/>
        <v>6</v>
      </c>
      <c r="AR16" t="str">
        <f ca="1">IF(ISBLANK((OFFSET(Tabulation!E16,0,($AQ16-1)*11))),"",OFFSET(Tabulation!E16,0,($AQ16-1)*11))</f>
        <v>M. J. Kellner</v>
      </c>
      <c r="AS16" t="str">
        <f ca="1">IF(ISBLANK((OFFSET(Tabulation!F16,0,($AQ16-1)*11))),"",OFFSET(Tabulation!F16,0,($AQ16-1)*11))</f>
        <v> Net 30</v>
      </c>
      <c r="AT16" t="str">
        <f ca="1">IF(ISBLANK((OFFSET(Tabulation!G16,0,($AQ16-1)*11))),"",OFFSET(Tabulation!G16,0,($AQ16-1)*11))</f>
        <v>House of Raeford</v>
      </c>
      <c r="AU16" t="str">
        <f ca="1">IF(ISBLANK((OFFSET(Tabulation!H16,0,($AQ16-1)*11))),"",OFFSET(Tabulation!H16,0,($AQ16-1)*11))</f>
        <v>97386</v>
      </c>
      <c r="AV16" t="str">
        <f ca="1">IF(ISBLANK((OFFSET(Tabulation!I16,0,($AQ16-1)*11))),"",OFFSET(Tabulation!I16,0,($AQ16-1)*11))</f>
        <v>2/5#</v>
      </c>
      <c r="AW16">
        <f ca="1">IF(ISBLANK((OFFSET(Tabulation!J16,0,($AQ16-1)*11))),"",OFFSET(Tabulation!J16,0,($AQ16-1)*11))</f>
        <v>160</v>
      </c>
      <c r="AX16">
        <f ca="1">IF(ISBLANK((OFFSET(Tabulation!K16,0,($AQ16-1)*11))),"",OFFSET(Tabulation!K16,0,($AQ16-1)*11))</f>
        <v>13.89</v>
      </c>
      <c r="AY16">
        <f ca="1">IF(ISBLANK((OFFSET(Tabulation!L16,0,($AQ16-1)*11))),"",OFFSET(Tabulation!L16,0,($AQ16-1)*11))</f>
        <v>0.0868125</v>
      </c>
      <c r="AZ16">
        <f ca="1">IF(ISBLANK((OFFSET(Tabulation!M16,0,($AQ16-1)*11))),"",OFFSET(Tabulation!M16,0,($AQ16-1)*11))</f>
        <v>69450</v>
      </c>
      <c r="BA16" t="str">
        <f ca="1">IF(ISBLANK((OFFSET(Tabulation!N16,0,($AQ16-1)*11))),"",OFFSET(Tabulation!N16,0,($AQ16-1)*11))</f>
        <v>Yes</v>
      </c>
      <c r="BB16">
        <f ca="1">IF(ISBLANK((OFFSET(Tabulation!O16,0,($AQ16-1)*11))),"",OFFSET(Tabulation!O16,0,($AQ16-1)*11))</f>
      </c>
    </row>
    <row r="17" spans="1:54" ht="132">
      <c r="A17" s="44">
        <v>1407</v>
      </c>
      <c r="B17" s="45">
        <v>50000</v>
      </c>
      <c r="C17" s="46" t="s">
        <v>149</v>
      </c>
      <c r="D17" s="84" t="s">
        <v>50</v>
      </c>
      <c r="E17">
        <f ca="1">IF(ISERROR(OFFSET(Tabulation!L17,0,(COLUMN(E17)-COLUMN($E$2))*10)),"",OFFSET(Tabulation!L17,0,(COLUMN(E17)-COLUMN($E$2))*10))</f>
      </c>
      <c r="F17">
        <f ca="1">IF(ISERROR(OFFSET(Tabulation!M17,0,(COLUMN(F17)-COLUMN($E$2))*10)),"",OFFSET(Tabulation!M17,0,(COLUMN(F17)-COLUMN($E$2))*10))</f>
      </c>
      <c r="G17">
        <f ca="1">IF(ISERROR(OFFSET(Tabulation!N17,0,(COLUMN(G17)-COLUMN($E$2))*10)),"",OFFSET(Tabulation!N17,0,(COLUMN(G17)-COLUMN($E$2))*10))</f>
      </c>
      <c r="H17">
        <f ca="1">IF(ISERROR(OFFSET(Tabulation!O17,0,(COLUMN(H17)-COLUMN($E$2))*10)),"",OFFSET(Tabulation!O17,0,(COLUMN(H17)-COLUMN($E$2))*10))</f>
        <v>0.28125</v>
      </c>
      <c r="I17">
        <f ca="1">IF(ISERROR(OFFSET(Tabulation!P17,0,(COLUMN(I17)-COLUMN($E$2))*10)),"",OFFSET(Tabulation!P17,0,(COLUMN(I17)-COLUMN($E$2))*10))</f>
      </c>
      <c r="J17">
        <f ca="1">IF(ISERROR(OFFSET(Tabulation!Q17,0,(COLUMN(J17)-COLUMN($E$2))*10)),"",OFFSET(Tabulation!Q17,0,(COLUMN(J17)-COLUMN($E$2))*10))</f>
        <v>0.1120625</v>
      </c>
      <c r="K17">
        <f ca="1">IF(ISERROR(OFFSET(Tabulation!R17,0,(COLUMN(K17)-COLUMN($E$2))*10)),"",OFFSET(Tabulation!R17,0,(COLUMN(K17)-COLUMN($E$2))*10))</f>
      </c>
      <c r="L17">
        <f ca="1">IF(ISERROR(OFFSET(Tabulation!S17,0,(COLUMN(L17)-COLUMN($E$2))*10)),"",OFFSET(Tabulation!S17,0,(COLUMN(L17)-COLUMN($E$2))*10))</f>
        <v>0.14931250000000001</v>
      </c>
      <c r="M17">
        <f ca="1">IF(ISERROR(OFFSET(Tabulation!T17,0,(COLUMN(M17)-COLUMN($E$2))*10)),"",OFFSET(Tabulation!T17,0,(COLUMN(M17)-COLUMN($E$2))*10))</f>
      </c>
      <c r="N17">
        <f ca="1">IF(ISERROR(OFFSET(Tabulation!U17,0,(COLUMN(N17)-COLUMN($E$2))*10)),"",OFFSET(Tabulation!U17,0,(COLUMN(N17)-COLUMN($E$2))*10))</f>
      </c>
      <c r="O17">
        <f ca="1">IF(ISERROR(OFFSET(Tabulation!V17,0,(COLUMN(O17)-COLUMN($E$2))*10)),"",OFFSET(Tabulation!V17,0,(COLUMN(O17)-COLUMN($E$2))*10))</f>
        <v>0.282</v>
      </c>
      <c r="P17">
        <f ca="1">IF(ISERROR(OFFSET(Tabulation!W17,0,(COLUMN(P17)-COLUMN($E$2))*10)),"",OFFSET(Tabulation!W17,0,(COLUMN(P17)-COLUMN($E$2))*10))</f>
      </c>
      <c r="Q17">
        <f ca="1">IF(ISERROR(OFFSET(Tabulation!X17,0,(COLUMN(Q17)-COLUMN($E$2))*10)),"",OFFSET(Tabulation!X17,0,(COLUMN(Q17)-COLUMN($E$2))*10))</f>
      </c>
      <c r="R17">
        <f ca="1">IF(ISERROR(OFFSET(Tabulation!Y17,0,(COLUMN(R17)-COLUMN($E$2))*10)),"",OFFSET(Tabulation!Y17,0,(COLUMN(R17)-COLUMN($E$2))*10))</f>
      </c>
      <c r="S17">
        <f ca="1">IF(ISERROR(OFFSET(Tabulation!Z17,0,(COLUMN(S17)-COLUMN($E$2))*10)),"",OFFSET(Tabulation!Z17,0,(COLUMN(S17)-COLUMN($E$2))*10))</f>
      </c>
      <c r="T17">
        <f ca="1">IF(ISERROR(OFFSET(Tabulation!AA17,0,(COLUMN(T17)-COLUMN($E$2))*10)),"",OFFSET(Tabulation!AA17,0,(COLUMN(T17)-COLUMN($E$2))*10))</f>
      </c>
      <c r="U17">
        <f ca="1">IF(ISERROR(OFFSET(Tabulation!AB17,0,(COLUMN(U17)-COLUMN($E$2))*10)),"",OFFSET(Tabulation!AB17,0,(COLUMN(U17)-COLUMN($E$2))*10))</f>
      </c>
      <c r="V17">
        <f ca="1">IF(ISERROR(OFFSET(Tabulation!AC17,0,(COLUMN(V17)-COLUMN($E$2))*10)),"",OFFSET(Tabulation!AC17,0,(COLUMN(V17)-COLUMN($E$2))*10))</f>
      </c>
      <c r="W17">
        <f ca="1">IF(ISERROR(OFFSET(Tabulation!AD17,0,(COLUMN(W17)-COLUMN($E$2))*10)),"",OFFSET(Tabulation!AD17,0,(COLUMN(W17)-COLUMN($E$2))*10))</f>
      </c>
      <c r="X17">
        <f ca="1">IF(ISERROR(OFFSET(Tabulation!AE17,0,(COLUMN(X17)-COLUMN($E$2))*10)),"",OFFSET(Tabulation!AE17,0,(COLUMN(X17)-COLUMN($E$2))*10))</f>
      </c>
      <c r="Y17">
        <f ca="1">IF(ISERROR(OFFSET(Tabulation!AF17,0,(COLUMN(Y17)-COLUMN($E$2))*10)),"",OFFSET(Tabulation!AF17,0,(COLUMN(Y17)-COLUMN($E$2))*10))</f>
      </c>
      <c r="Z17">
        <f ca="1">IF(ISERROR(OFFSET(Tabulation!AG17,0,(COLUMN(Z17)-COLUMN($E$2))*10)),"",OFFSET(Tabulation!AG17,0,(COLUMN(Z17)-COLUMN($E$2))*10))</f>
      </c>
      <c r="AA17">
        <f ca="1">IF(ISERROR(OFFSET(Tabulation!AH17,0,(COLUMN(AA17)-COLUMN($E$2))*10)),"",OFFSET(Tabulation!AH17,0,(COLUMN(AA17)-COLUMN($E$2))*10))</f>
      </c>
      <c r="AB17">
        <f ca="1">IF(ISERROR(OFFSET(Tabulation!AI17,0,(COLUMN(AB17)-COLUMN($E$2))*10)),"",OFFSET(Tabulation!AI17,0,(COLUMN(AB17)-COLUMN($E$2))*10))</f>
      </c>
      <c r="AC17">
        <f ca="1">IF(ISERROR(OFFSET(Tabulation!AJ17,0,(COLUMN(AC17)-COLUMN($E$2))*10)),"",OFFSET(Tabulation!AJ17,0,(COLUMN(AC17)-COLUMN($E$2))*10))</f>
      </c>
      <c r="AD17">
        <f ca="1">IF(ISERROR(OFFSET(Tabulation!AK17,0,(COLUMN(AD17)-COLUMN($E$2))*10)),"",OFFSET(Tabulation!AK17,0,(COLUMN(AD17)-COLUMN($E$2))*10))</f>
      </c>
      <c r="AE17">
        <f ca="1">IF(ISERROR(OFFSET(Tabulation!AL17,0,(COLUMN(AE17)-COLUMN($E$2))*10)),"",OFFSET(Tabulation!AL17,0,(COLUMN(AE17)-COLUMN($E$2))*10))</f>
      </c>
      <c r="AF17">
        <f ca="1">IF(ISERROR(OFFSET(Tabulation!AM17,0,(COLUMN(AF17)-COLUMN($E$2))*10)),"",OFFSET(Tabulation!AM17,0,(COLUMN(AF17)-COLUMN($E$2))*10))</f>
      </c>
      <c r="AG17">
        <f ca="1">IF(ISERROR(OFFSET(Tabulation!AN17,0,(COLUMN(AG17)-COLUMN($E$2))*10)),"",OFFSET(Tabulation!AN17,0,(COLUMN(AG17)-COLUMN($E$2))*10))</f>
      </c>
      <c r="AH17">
        <f ca="1">IF(ISERROR(OFFSET(Tabulation!AO17,0,(COLUMN(AH17)-COLUMN($E$2))*10)),"",OFFSET(Tabulation!AO17,0,(COLUMN(AH17)-COLUMN($E$2))*10))</f>
      </c>
      <c r="AI17">
        <f ca="1">IF(ISERROR(OFFSET(Tabulation!AP17,0,(COLUMN(AI17)-COLUMN($E$2))*10)),"",OFFSET(Tabulation!AP17,0,(COLUMN(AI17)-COLUMN($E$2))*10))</f>
      </c>
      <c r="AJ17">
        <f ca="1">IF(ISERROR(OFFSET(Tabulation!AQ17,0,(COLUMN(AJ17)-COLUMN($E$2))*10)),"",OFFSET(Tabulation!AQ17,0,(COLUMN(AJ17)-COLUMN($E$2))*10))</f>
      </c>
      <c r="AK17">
        <f ca="1">IF(ISERROR(OFFSET(Tabulation!AR17,0,(COLUMN(AK17)-COLUMN($E$2))*10)),"",OFFSET(Tabulation!AR17,0,(COLUMN(AK17)-COLUMN($E$2))*10))</f>
      </c>
      <c r="AL17">
        <f ca="1">IF(ISERROR(OFFSET(Tabulation!AS17,0,(COLUMN(AL17)-COLUMN($E$2))*10)),"",OFFSET(Tabulation!AS17,0,(COLUMN(AL17)-COLUMN($E$2))*10))</f>
      </c>
      <c r="AM17">
        <f ca="1">IF(ISERROR(OFFSET(Tabulation!AT17,0,(COLUMN(AM17)-COLUMN($E$2))*10)),"",OFFSET(Tabulation!AT17,0,(COLUMN(AM17)-COLUMN($E$2))*10))</f>
      </c>
      <c r="AN17">
        <f ca="1">IF(ISERROR(OFFSET(Tabulation!AU17,0,(COLUMN(AN17)-COLUMN($E$2))*10)),"",OFFSET(Tabulation!AU17,0,(COLUMN(AN17)-COLUMN($E$2))*10))</f>
      </c>
      <c r="AO17">
        <f ca="1">IF(ISERROR(OFFSET(Tabulation!AV17,0,(COLUMN(AO17)-COLUMN($E$2))*10)),"",OFFSET(Tabulation!AV17,0,(COLUMN(AO17)-COLUMN($E$2))*10))</f>
      </c>
      <c r="AP17" s="1">
        <f t="shared" si="0"/>
        <v>0.1120625</v>
      </c>
      <c r="AQ17">
        <f t="shared" si="1"/>
        <v>6</v>
      </c>
      <c r="AR17" t="str">
        <f ca="1">IF(ISBLANK((OFFSET(Tabulation!E17,0,($AQ17-1)*11))),"",OFFSET(Tabulation!E17,0,($AQ17-1)*11))</f>
        <v>M. J. Kellner</v>
      </c>
      <c r="AS17" t="str">
        <f ca="1">IF(ISBLANK((OFFSET(Tabulation!F17,0,($AQ17-1)*11))),"",OFFSET(Tabulation!F17,0,($AQ17-1)*11))</f>
        <v> Net 30</v>
      </c>
      <c r="AT17" t="str">
        <f ca="1">IF(ISBLANK((OFFSET(Tabulation!G17,0,($AQ17-1)*11))),"",OFFSET(Tabulation!G17,0,($AQ17-1)*11))</f>
        <v>House of Raeford</v>
      </c>
      <c r="AU17" t="str">
        <f ca="1">IF(ISBLANK((OFFSET(Tabulation!H17,0,($AQ17-1)*11))),"",OFFSET(Tabulation!H17,0,($AQ17-1)*11))</f>
        <v>97389</v>
      </c>
      <c r="AV17" t="str">
        <f ca="1">IF(ISBLANK((OFFSET(Tabulation!I17,0,($AQ17-1)*11))),"",OFFSET(Tabulation!I17,0,($AQ17-1)*11))</f>
        <v>2/5#</v>
      </c>
      <c r="AW17">
        <f ca="1">IF(ISBLANK((OFFSET(Tabulation!J17,0,($AQ17-1)*11))),"",OFFSET(Tabulation!J17,0,($AQ17-1)*11))</f>
        <v>160</v>
      </c>
      <c r="AX17">
        <f ca="1">IF(ISBLANK((OFFSET(Tabulation!K17,0,($AQ17-1)*11))),"",OFFSET(Tabulation!K17,0,($AQ17-1)*11))</f>
        <v>17.93</v>
      </c>
      <c r="AY17">
        <f ca="1">IF(ISBLANK((OFFSET(Tabulation!L17,0,($AQ17-1)*11))),"",OFFSET(Tabulation!L17,0,($AQ17-1)*11))</f>
        <v>0.1120625</v>
      </c>
      <c r="AZ17">
        <f ca="1">IF(ISBLANK((OFFSET(Tabulation!M17,0,($AQ17-1)*11))),"",OFFSET(Tabulation!M17,0,($AQ17-1)*11))</f>
        <v>89650</v>
      </c>
      <c r="BA17" t="str">
        <f ca="1">IF(ISBLANK((OFFSET(Tabulation!N17,0,($AQ17-1)*11))),"",OFFSET(Tabulation!N17,0,($AQ17-1)*11))</f>
        <v>Yes</v>
      </c>
      <c r="BB17">
        <f ca="1">IF(ISBLANK((OFFSET(Tabulation!O17,0,($AQ17-1)*11))),"",OFFSET(Tabulation!O17,0,($AQ17-1)*11))</f>
      </c>
    </row>
    <row r="18" spans="1:54" ht="96">
      <c r="A18" s="17">
        <v>1509</v>
      </c>
      <c r="B18" s="20">
        <v>6000</v>
      </c>
      <c r="C18" s="21" t="s">
        <v>147</v>
      </c>
      <c r="D18" s="82" t="s">
        <v>569</v>
      </c>
      <c r="E18">
        <f ca="1">IF(ISERROR(OFFSET(Tabulation!L18,0,(COLUMN(E18)-COLUMN($E$2))*10)),"",OFFSET(Tabulation!L18,0,(COLUMN(E18)-COLUMN($E$2))*10))</f>
      </c>
      <c r="F18">
        <f ca="1">IF(ISERROR(OFFSET(Tabulation!M18,0,(COLUMN(F18)-COLUMN($E$2))*10)),"",OFFSET(Tabulation!M18,0,(COLUMN(F18)-COLUMN($E$2))*10))</f>
      </c>
      <c r="G18">
        <f ca="1">IF(ISERROR(OFFSET(Tabulation!N18,0,(COLUMN(G18)-COLUMN($E$2))*10)),"",OFFSET(Tabulation!N18,0,(COLUMN(G18)-COLUMN($E$2))*10))</f>
      </c>
      <c r="H18">
        <f ca="1">IF(ISERROR(OFFSET(Tabulation!O18,0,(COLUMN(H18)-COLUMN($E$2))*10)),"",OFFSET(Tabulation!O18,0,(COLUMN(H18)-COLUMN($E$2))*10))</f>
        <v>19.1</v>
      </c>
      <c r="I18">
        <f ca="1">IF(ISERROR(OFFSET(Tabulation!P18,0,(COLUMN(I18)-COLUMN($E$2))*10)),"",OFFSET(Tabulation!P18,0,(COLUMN(I18)-COLUMN($E$2))*10))</f>
      </c>
      <c r="J18">
        <f ca="1">IF(ISERROR(OFFSET(Tabulation!Q18,0,(COLUMN(J18)-COLUMN($E$2))*10)),"",OFFSET(Tabulation!Q18,0,(COLUMN(J18)-COLUMN($E$2))*10))</f>
      </c>
      <c r="K18">
        <f ca="1">IF(ISERROR(OFFSET(Tabulation!R18,0,(COLUMN(K18)-COLUMN($E$2))*10)),"",OFFSET(Tabulation!R18,0,(COLUMN(K18)-COLUMN($E$2))*10))</f>
        <v>19.45</v>
      </c>
      <c r="L18">
        <f ca="1">IF(ISERROR(OFFSET(Tabulation!S18,0,(COLUMN(L18)-COLUMN($E$2))*10)),"",OFFSET(Tabulation!S18,0,(COLUMN(L18)-COLUMN($E$2))*10))</f>
      </c>
      <c r="M18">
        <f ca="1">IF(ISERROR(OFFSET(Tabulation!T18,0,(COLUMN(M18)-COLUMN($E$2))*10)),"",OFFSET(Tabulation!T18,0,(COLUMN(M18)-COLUMN($E$2))*10))</f>
      </c>
      <c r="N18">
        <f ca="1">IF(ISERROR(OFFSET(Tabulation!U18,0,(COLUMN(N18)-COLUMN($E$2))*10)),"",OFFSET(Tabulation!U18,0,(COLUMN(N18)-COLUMN($E$2))*10))</f>
      </c>
      <c r="O18">
        <f ca="1">IF(ISERROR(OFFSET(Tabulation!V18,0,(COLUMN(O18)-COLUMN($E$2))*10)),"",OFFSET(Tabulation!V18,0,(COLUMN(O18)-COLUMN($E$2))*10))</f>
        <v>15.15</v>
      </c>
      <c r="P18">
        <f ca="1">IF(ISERROR(OFFSET(Tabulation!W18,0,(COLUMN(P18)-COLUMN($E$2))*10)),"",OFFSET(Tabulation!W18,0,(COLUMN(P18)-COLUMN($E$2))*10))</f>
      </c>
      <c r="Q18">
        <f ca="1">IF(ISERROR(OFFSET(Tabulation!X18,0,(COLUMN(Q18)-COLUMN($E$2))*10)),"",OFFSET(Tabulation!X18,0,(COLUMN(Q18)-COLUMN($E$2))*10))</f>
      </c>
      <c r="R18">
        <f ca="1">IF(ISERROR(OFFSET(Tabulation!Y18,0,(COLUMN(R18)-COLUMN($E$2))*10)),"",OFFSET(Tabulation!Y18,0,(COLUMN(R18)-COLUMN($E$2))*10))</f>
      </c>
      <c r="S18">
        <f ca="1">IF(ISERROR(OFFSET(Tabulation!Z18,0,(COLUMN(S18)-COLUMN($E$2))*10)),"",OFFSET(Tabulation!Z18,0,(COLUMN(S18)-COLUMN($E$2))*10))</f>
      </c>
      <c r="T18">
        <f ca="1">IF(ISERROR(OFFSET(Tabulation!AA18,0,(COLUMN(T18)-COLUMN($E$2))*10)),"",OFFSET(Tabulation!AA18,0,(COLUMN(T18)-COLUMN($E$2))*10))</f>
      </c>
      <c r="U18">
        <f ca="1">IF(ISERROR(OFFSET(Tabulation!AB18,0,(COLUMN(U18)-COLUMN($E$2))*10)),"",OFFSET(Tabulation!AB18,0,(COLUMN(U18)-COLUMN($E$2))*10))</f>
      </c>
      <c r="V18">
        <f ca="1">IF(ISERROR(OFFSET(Tabulation!AC18,0,(COLUMN(V18)-COLUMN($E$2))*10)),"",OFFSET(Tabulation!AC18,0,(COLUMN(V18)-COLUMN($E$2))*10))</f>
      </c>
      <c r="W18">
        <f ca="1">IF(ISERROR(OFFSET(Tabulation!AD18,0,(COLUMN(W18)-COLUMN($E$2))*10)),"",OFFSET(Tabulation!AD18,0,(COLUMN(W18)-COLUMN($E$2))*10))</f>
      </c>
      <c r="X18">
        <f ca="1">IF(ISERROR(OFFSET(Tabulation!AE18,0,(COLUMN(X18)-COLUMN($E$2))*10)),"",OFFSET(Tabulation!AE18,0,(COLUMN(X18)-COLUMN($E$2))*10))</f>
      </c>
      <c r="Y18">
        <f ca="1">IF(ISERROR(OFFSET(Tabulation!AF18,0,(COLUMN(Y18)-COLUMN($E$2))*10)),"",OFFSET(Tabulation!AF18,0,(COLUMN(Y18)-COLUMN($E$2))*10))</f>
      </c>
      <c r="Z18">
        <f ca="1">IF(ISERROR(OFFSET(Tabulation!AG18,0,(COLUMN(Z18)-COLUMN($E$2))*10)),"",OFFSET(Tabulation!AG18,0,(COLUMN(Z18)-COLUMN($E$2))*10))</f>
      </c>
      <c r="AA18">
        <f ca="1">IF(ISERROR(OFFSET(Tabulation!AH18,0,(COLUMN(AA18)-COLUMN($E$2))*10)),"",OFFSET(Tabulation!AH18,0,(COLUMN(AA18)-COLUMN($E$2))*10))</f>
      </c>
      <c r="AB18">
        <f ca="1">IF(ISERROR(OFFSET(Tabulation!AI18,0,(COLUMN(AB18)-COLUMN($E$2))*10)),"",OFFSET(Tabulation!AI18,0,(COLUMN(AB18)-COLUMN($E$2))*10))</f>
      </c>
      <c r="AC18">
        <f ca="1">IF(ISERROR(OFFSET(Tabulation!AJ18,0,(COLUMN(AC18)-COLUMN($E$2))*10)),"",OFFSET(Tabulation!AJ18,0,(COLUMN(AC18)-COLUMN($E$2))*10))</f>
      </c>
      <c r="AD18">
        <f ca="1">IF(ISERROR(OFFSET(Tabulation!AK18,0,(COLUMN(AD18)-COLUMN($E$2))*10)),"",OFFSET(Tabulation!AK18,0,(COLUMN(AD18)-COLUMN($E$2))*10))</f>
      </c>
      <c r="AE18">
        <f ca="1">IF(ISERROR(OFFSET(Tabulation!AL18,0,(COLUMN(AE18)-COLUMN($E$2))*10)),"",OFFSET(Tabulation!AL18,0,(COLUMN(AE18)-COLUMN($E$2))*10))</f>
      </c>
      <c r="AF18">
        <f ca="1">IF(ISERROR(OFFSET(Tabulation!AM18,0,(COLUMN(AF18)-COLUMN($E$2))*10)),"",OFFSET(Tabulation!AM18,0,(COLUMN(AF18)-COLUMN($E$2))*10))</f>
      </c>
      <c r="AG18">
        <f ca="1">IF(ISERROR(OFFSET(Tabulation!AN18,0,(COLUMN(AG18)-COLUMN($E$2))*10)),"",OFFSET(Tabulation!AN18,0,(COLUMN(AG18)-COLUMN($E$2))*10))</f>
      </c>
      <c r="AH18">
        <f ca="1">IF(ISERROR(OFFSET(Tabulation!AO18,0,(COLUMN(AH18)-COLUMN($E$2))*10)),"",OFFSET(Tabulation!AO18,0,(COLUMN(AH18)-COLUMN($E$2))*10))</f>
      </c>
      <c r="AI18">
        <f ca="1">IF(ISERROR(OFFSET(Tabulation!AP18,0,(COLUMN(AI18)-COLUMN($E$2))*10)),"",OFFSET(Tabulation!AP18,0,(COLUMN(AI18)-COLUMN($E$2))*10))</f>
      </c>
      <c r="AJ18">
        <f ca="1">IF(ISERROR(OFFSET(Tabulation!AQ18,0,(COLUMN(AJ18)-COLUMN($E$2))*10)),"",OFFSET(Tabulation!AQ18,0,(COLUMN(AJ18)-COLUMN($E$2))*10))</f>
      </c>
      <c r="AK18">
        <f ca="1">IF(ISERROR(OFFSET(Tabulation!AR18,0,(COLUMN(AK18)-COLUMN($E$2))*10)),"",OFFSET(Tabulation!AR18,0,(COLUMN(AK18)-COLUMN($E$2))*10))</f>
      </c>
      <c r="AL18">
        <f ca="1">IF(ISERROR(OFFSET(Tabulation!AS18,0,(COLUMN(AL18)-COLUMN($E$2))*10)),"",OFFSET(Tabulation!AS18,0,(COLUMN(AL18)-COLUMN($E$2))*10))</f>
      </c>
      <c r="AM18">
        <f ca="1">IF(ISERROR(OFFSET(Tabulation!AT18,0,(COLUMN(AM18)-COLUMN($E$2))*10)),"",OFFSET(Tabulation!AT18,0,(COLUMN(AM18)-COLUMN($E$2))*10))</f>
      </c>
      <c r="AN18">
        <f ca="1">IF(ISERROR(OFFSET(Tabulation!AU18,0,(COLUMN(AN18)-COLUMN($E$2))*10)),"",OFFSET(Tabulation!AU18,0,(COLUMN(AN18)-COLUMN($E$2))*10))</f>
      </c>
      <c r="AO18">
        <f ca="1">IF(ISERROR(OFFSET(Tabulation!AV18,0,(COLUMN(AO18)-COLUMN($E$2))*10)),"",OFFSET(Tabulation!AV18,0,(COLUMN(AO18)-COLUMN($E$2))*10))</f>
      </c>
      <c r="AP18" s="1">
        <f t="shared" si="0"/>
        <v>15.15</v>
      </c>
      <c r="AQ18">
        <f t="shared" si="1"/>
        <v>11</v>
      </c>
      <c r="AR18" t="str">
        <f ca="1">IF(ISBLANK((OFFSET(Tabulation!E18,0,($AQ18-1)*11))),"",OFFSET(Tabulation!E18,0,($AQ18-1)*11))</f>
        <v>Gordon Foods</v>
      </c>
      <c r="AS18" t="str">
        <f ca="1">IF(ISBLANK((OFFSET(Tabulation!F18,0,($AQ18-1)*11))),"",OFFSET(Tabulation!F18,0,($AQ18-1)*11))</f>
        <v> Net 30</v>
      </c>
      <c r="AT18" t="str">
        <f ca="1">IF(ISBLANK((OFFSET(Tabulation!G18,0,($AQ18-1)*11))),"",OFFSET(Tabulation!G18,0,($AQ18-1)*11))</f>
        <v>Conagra</v>
      </c>
      <c r="AU18">
        <f ca="1">IF(ISBLANK((OFFSET(Tabulation!H18,0,($AQ18-1)*11))),"",OFFSET(Tabulation!H18,0,($AQ18-1)*11))</f>
        <v>6001165</v>
      </c>
      <c r="AV18">
        <f ca="1">IF(ISBLANK((OFFSET(Tabulation!I18,0,($AQ18-1)*11))),"",OFFSET(Tabulation!I18,0,($AQ18-1)*11))</f>
        <v>50</v>
      </c>
      <c r="AW18">
        <f ca="1">IF(ISBLANK((OFFSET(Tabulation!J18,0,($AQ18-1)*11))),"",OFFSET(Tabulation!J18,0,($AQ18-1)*11))</f>
        <v>1</v>
      </c>
      <c r="AX18">
        <f ca="1">IF(ISBLANK((OFFSET(Tabulation!K18,0,($AQ18-1)*11))),"",OFFSET(Tabulation!K18,0,($AQ18-1)*11))</f>
        <v>15.15</v>
      </c>
      <c r="AY18">
        <f ca="1">IF(ISBLANK((OFFSET(Tabulation!L18,0,($AQ18-1)*11))),"",OFFSET(Tabulation!L18,0,($AQ18-1)*11))</f>
        <v>15.15</v>
      </c>
      <c r="AZ18">
        <f ca="1">IF(ISBLANK((OFFSET(Tabulation!M18,0,($AQ18-1)*11))),"",OFFSET(Tabulation!M18,0,($AQ18-1)*11))</f>
        <v>90900</v>
      </c>
      <c r="BA18" t="str">
        <f ca="1">IF(ISBLANK((OFFSET(Tabulation!N18,0,($AQ18-1)*11))),"",OFFSET(Tabulation!N18,0,($AQ18-1)*11))</f>
        <v>Yes</v>
      </c>
      <c r="BB18">
        <f ca="1">IF(ISBLANK((OFFSET(Tabulation!O18,0,($AQ18-1)*11))),"",OFFSET(Tabulation!O18,0,($AQ18-1)*11))</f>
      </c>
    </row>
    <row r="19" spans="1:54" ht="60.75" thickBot="1">
      <c r="A19" s="44">
        <v>1536</v>
      </c>
      <c r="B19" s="47">
        <v>20000</v>
      </c>
      <c r="C19" s="48" t="s">
        <v>149</v>
      </c>
      <c r="D19" s="84" t="s">
        <v>10</v>
      </c>
      <c r="E19">
        <f ca="1">IF(ISERROR(OFFSET(Tabulation!L19,0,(COLUMN(E19)-COLUMN($E$2))*10)),"",OFFSET(Tabulation!L19,0,(COLUMN(E19)-COLUMN($E$2))*10))</f>
      </c>
      <c r="F19">
        <f ca="1">IF(ISERROR(OFFSET(Tabulation!M19,0,(COLUMN(F19)-COLUMN($E$2))*10)),"",OFFSET(Tabulation!M19,0,(COLUMN(F19)-COLUMN($E$2))*10))</f>
      </c>
      <c r="G19">
        <f ca="1">IF(ISERROR(OFFSET(Tabulation!N19,0,(COLUMN(G19)-COLUMN($E$2))*10)),"",OFFSET(Tabulation!N19,0,(COLUMN(G19)-COLUMN($E$2))*10))</f>
      </c>
      <c r="H19">
        <f ca="1">IF(ISERROR(OFFSET(Tabulation!O19,0,(COLUMN(H19)-COLUMN($E$2))*10)),"",OFFSET(Tabulation!O19,0,(COLUMN(H19)-COLUMN($E$2))*10))</f>
        <v>1.16</v>
      </c>
      <c r="I19">
        <f ca="1">IF(ISERROR(OFFSET(Tabulation!P19,0,(COLUMN(I19)-COLUMN($E$2))*10)),"",OFFSET(Tabulation!P19,0,(COLUMN(I19)-COLUMN($E$2))*10))</f>
      </c>
      <c r="J19">
        <f ca="1">IF(ISERROR(OFFSET(Tabulation!Q19,0,(COLUMN(J19)-COLUMN($E$2))*10)),"",OFFSET(Tabulation!Q19,0,(COLUMN(J19)-COLUMN($E$2))*10))</f>
      </c>
      <c r="K19">
        <f ca="1">IF(ISERROR(OFFSET(Tabulation!R19,0,(COLUMN(K19)-COLUMN($E$2))*10)),"",OFFSET(Tabulation!R19,0,(COLUMN(K19)-COLUMN($E$2))*10))</f>
      </c>
      <c r="L19">
        <f ca="1">IF(ISERROR(OFFSET(Tabulation!S19,0,(COLUMN(L19)-COLUMN($E$2))*10)),"",OFFSET(Tabulation!S19,0,(COLUMN(L19)-COLUMN($E$2))*10))</f>
      </c>
      <c r="M19">
        <f ca="1">IF(ISERROR(OFFSET(Tabulation!T19,0,(COLUMN(M19)-COLUMN($E$2))*10)),"",OFFSET(Tabulation!T19,0,(COLUMN(M19)-COLUMN($E$2))*10))</f>
      </c>
      <c r="N19">
        <f ca="1">IF(ISERROR(OFFSET(Tabulation!U19,0,(COLUMN(N19)-COLUMN($E$2))*10)),"",OFFSET(Tabulation!U19,0,(COLUMN(N19)-COLUMN($E$2))*10))</f>
      </c>
      <c r="O19">
        <f ca="1">IF(ISERROR(OFFSET(Tabulation!V19,0,(COLUMN(O19)-COLUMN($E$2))*10)),"",OFFSET(Tabulation!V19,0,(COLUMN(O19)-COLUMN($E$2))*10))</f>
      </c>
      <c r="P19">
        <f ca="1">IF(ISERROR(OFFSET(Tabulation!W19,0,(COLUMN(P19)-COLUMN($E$2))*10)),"",OFFSET(Tabulation!W19,0,(COLUMN(P19)-COLUMN($E$2))*10))</f>
      </c>
      <c r="Q19">
        <f ca="1">IF(ISERROR(OFFSET(Tabulation!X19,0,(COLUMN(Q19)-COLUMN($E$2))*10)),"",OFFSET(Tabulation!X19,0,(COLUMN(Q19)-COLUMN($E$2))*10))</f>
      </c>
      <c r="R19">
        <f ca="1">IF(ISERROR(OFFSET(Tabulation!Y19,0,(COLUMN(R19)-COLUMN($E$2))*10)),"",OFFSET(Tabulation!Y19,0,(COLUMN(R19)-COLUMN($E$2))*10))</f>
      </c>
      <c r="S19">
        <f ca="1">IF(ISERROR(OFFSET(Tabulation!Z19,0,(COLUMN(S19)-COLUMN($E$2))*10)),"",OFFSET(Tabulation!Z19,0,(COLUMN(S19)-COLUMN($E$2))*10))</f>
      </c>
      <c r="T19">
        <f ca="1">IF(ISERROR(OFFSET(Tabulation!AA19,0,(COLUMN(T19)-COLUMN($E$2))*10)),"",OFFSET(Tabulation!AA19,0,(COLUMN(T19)-COLUMN($E$2))*10))</f>
      </c>
      <c r="U19">
        <f ca="1">IF(ISERROR(OFFSET(Tabulation!AB19,0,(COLUMN(U19)-COLUMN($E$2))*10)),"",OFFSET(Tabulation!AB19,0,(COLUMN(U19)-COLUMN($E$2))*10))</f>
      </c>
      <c r="V19">
        <f ca="1">IF(ISERROR(OFFSET(Tabulation!AC19,0,(COLUMN(V19)-COLUMN($E$2))*10)),"",OFFSET(Tabulation!AC19,0,(COLUMN(V19)-COLUMN($E$2))*10))</f>
      </c>
      <c r="W19">
        <f ca="1">IF(ISERROR(OFFSET(Tabulation!AD19,0,(COLUMN(W19)-COLUMN($E$2))*10)),"",OFFSET(Tabulation!AD19,0,(COLUMN(W19)-COLUMN($E$2))*10))</f>
      </c>
      <c r="X19">
        <f ca="1">IF(ISERROR(OFFSET(Tabulation!AE19,0,(COLUMN(X19)-COLUMN($E$2))*10)),"",OFFSET(Tabulation!AE19,0,(COLUMN(X19)-COLUMN($E$2))*10))</f>
      </c>
      <c r="Y19">
        <f ca="1">IF(ISERROR(OFFSET(Tabulation!AF19,0,(COLUMN(Y19)-COLUMN($E$2))*10)),"",OFFSET(Tabulation!AF19,0,(COLUMN(Y19)-COLUMN($E$2))*10))</f>
      </c>
      <c r="Z19">
        <f ca="1">IF(ISERROR(OFFSET(Tabulation!AG19,0,(COLUMN(Z19)-COLUMN($E$2))*10)),"",OFFSET(Tabulation!AG19,0,(COLUMN(Z19)-COLUMN($E$2))*10))</f>
      </c>
      <c r="AA19">
        <f ca="1">IF(ISERROR(OFFSET(Tabulation!AH19,0,(COLUMN(AA19)-COLUMN($E$2))*10)),"",OFFSET(Tabulation!AH19,0,(COLUMN(AA19)-COLUMN($E$2))*10))</f>
      </c>
      <c r="AB19">
        <f ca="1">IF(ISERROR(OFFSET(Tabulation!AI19,0,(COLUMN(AB19)-COLUMN($E$2))*10)),"",OFFSET(Tabulation!AI19,0,(COLUMN(AB19)-COLUMN($E$2))*10))</f>
      </c>
      <c r="AC19">
        <f ca="1">IF(ISERROR(OFFSET(Tabulation!AJ19,0,(COLUMN(AC19)-COLUMN($E$2))*10)),"",OFFSET(Tabulation!AJ19,0,(COLUMN(AC19)-COLUMN($E$2))*10))</f>
      </c>
      <c r="AD19">
        <f ca="1">IF(ISERROR(OFFSET(Tabulation!AK19,0,(COLUMN(AD19)-COLUMN($E$2))*10)),"",OFFSET(Tabulation!AK19,0,(COLUMN(AD19)-COLUMN($E$2))*10))</f>
      </c>
      <c r="AE19">
        <f ca="1">IF(ISERROR(OFFSET(Tabulation!AL19,0,(COLUMN(AE19)-COLUMN($E$2))*10)),"",OFFSET(Tabulation!AL19,0,(COLUMN(AE19)-COLUMN($E$2))*10))</f>
      </c>
      <c r="AF19">
        <f ca="1">IF(ISERROR(OFFSET(Tabulation!AM19,0,(COLUMN(AF19)-COLUMN($E$2))*10)),"",OFFSET(Tabulation!AM19,0,(COLUMN(AF19)-COLUMN($E$2))*10))</f>
      </c>
      <c r="AG19">
        <f ca="1">IF(ISERROR(OFFSET(Tabulation!AN19,0,(COLUMN(AG19)-COLUMN($E$2))*10)),"",OFFSET(Tabulation!AN19,0,(COLUMN(AG19)-COLUMN($E$2))*10))</f>
      </c>
      <c r="AH19">
        <f ca="1">IF(ISERROR(OFFSET(Tabulation!AO19,0,(COLUMN(AH19)-COLUMN($E$2))*10)),"",OFFSET(Tabulation!AO19,0,(COLUMN(AH19)-COLUMN($E$2))*10))</f>
      </c>
      <c r="AI19">
        <f ca="1">IF(ISERROR(OFFSET(Tabulation!AP19,0,(COLUMN(AI19)-COLUMN($E$2))*10)),"",OFFSET(Tabulation!AP19,0,(COLUMN(AI19)-COLUMN($E$2))*10))</f>
      </c>
      <c r="AJ19">
        <f ca="1">IF(ISERROR(OFFSET(Tabulation!AQ19,0,(COLUMN(AJ19)-COLUMN($E$2))*10)),"",OFFSET(Tabulation!AQ19,0,(COLUMN(AJ19)-COLUMN($E$2))*10))</f>
      </c>
      <c r="AK19">
        <f ca="1">IF(ISERROR(OFFSET(Tabulation!AR19,0,(COLUMN(AK19)-COLUMN($E$2))*10)),"",OFFSET(Tabulation!AR19,0,(COLUMN(AK19)-COLUMN($E$2))*10))</f>
      </c>
      <c r="AL19">
        <f ca="1">IF(ISERROR(OFFSET(Tabulation!AS19,0,(COLUMN(AL19)-COLUMN($E$2))*10)),"",OFFSET(Tabulation!AS19,0,(COLUMN(AL19)-COLUMN($E$2))*10))</f>
      </c>
      <c r="AM19">
        <f ca="1">IF(ISERROR(OFFSET(Tabulation!AT19,0,(COLUMN(AM19)-COLUMN($E$2))*10)),"",OFFSET(Tabulation!AT19,0,(COLUMN(AM19)-COLUMN($E$2))*10))</f>
      </c>
      <c r="AN19">
        <f ca="1">IF(ISERROR(OFFSET(Tabulation!AU19,0,(COLUMN(AN19)-COLUMN($E$2))*10)),"",OFFSET(Tabulation!AU19,0,(COLUMN(AN19)-COLUMN($E$2))*10))</f>
      </c>
      <c r="AO19">
        <f ca="1">IF(ISERROR(OFFSET(Tabulation!AV19,0,(COLUMN(AO19)-COLUMN($E$2))*10)),"",OFFSET(Tabulation!AV19,0,(COLUMN(AO19)-COLUMN($E$2))*10))</f>
      </c>
      <c r="AP19" s="1">
        <f t="shared" si="0"/>
        <v>1.16</v>
      </c>
      <c r="AQ19">
        <f t="shared" si="1"/>
        <v>4</v>
      </c>
      <c r="AR19" t="str">
        <f ca="1">IF(ISBLANK((OFFSET(Tabulation!E19,0,($AQ19-1)*11))),"",OFFSET(Tabulation!E19,0,($AQ19-1)*11))</f>
        <v>Sysco Memphis LLC</v>
      </c>
      <c r="AS19" t="str">
        <f ca="1">IF(ISBLANK((OFFSET(Tabulation!F19,0,($AQ19-1)*11))),"",OFFSET(Tabulation!F19,0,($AQ19-1)*11))</f>
        <v>2%10 Net 30</v>
      </c>
      <c r="AT19" t="str">
        <f ca="1">IF(ISBLANK((OFFSET(Tabulation!G19,0,($AQ19-1)*11))),"",OFFSET(Tabulation!G19,0,($AQ19-1)*11))</f>
        <v>BBS/Stratas</v>
      </c>
      <c r="AU19" t="str">
        <f ca="1">IF(ISBLANK((OFFSET(Tabulation!H19,0,($AQ19-1)*11))),"",OFFSET(Tabulation!H19,0,($AQ19-1)*11))</f>
        <v>101641</v>
      </c>
      <c r="AV19">
        <f ca="1">IF(ISBLANK((OFFSET(Tabulation!I19,0,($AQ19-1)*11))),"",OFFSET(Tabulation!I19,0,($AQ19-1)*11))</f>
        <v>50</v>
      </c>
      <c r="AW19">
        <f ca="1">IF(ISBLANK((OFFSET(Tabulation!J19,0,($AQ19-1)*11))),"",OFFSET(Tabulation!J19,0,($AQ19-1)*11))</f>
        <v>50</v>
      </c>
      <c r="AX19">
        <f ca="1">IF(ISBLANK((OFFSET(Tabulation!K19,0,($AQ19-1)*11))),"",OFFSET(Tabulation!K19,0,($AQ19-1)*11))</f>
        <v>58</v>
      </c>
      <c r="AY19">
        <f ca="1">IF(ISBLANK((OFFSET(Tabulation!L19,0,($AQ19-1)*11))),"",OFFSET(Tabulation!L19,0,($AQ19-1)*11))</f>
        <v>1.16</v>
      </c>
      <c r="AZ19">
        <f ca="1">IF(ISBLANK((OFFSET(Tabulation!M19,0,($AQ19-1)*11))),"",OFFSET(Tabulation!M19,0,($AQ19-1)*11))</f>
        <v>23200</v>
      </c>
      <c r="BA19" t="str">
        <f ca="1">IF(ISBLANK((OFFSET(Tabulation!N19,0,($AQ19-1)*11))),"",OFFSET(Tabulation!N19,0,($AQ19-1)*11))</f>
        <v>Yes</v>
      </c>
      <c r="BB19" t="str">
        <f ca="1">IF(ISBLANK((OFFSET(Tabulation!O19,0,($AQ19-1)*11))),"",OFFSET(Tabulation!O19,0,($AQ19-1)*11))</f>
        <v>Based on ship lot</v>
      </c>
    </row>
    <row r="20" spans="1:54" ht="72">
      <c r="A20" s="14">
        <v>1537</v>
      </c>
      <c r="B20" s="61">
        <v>900</v>
      </c>
      <c r="C20" s="16" t="s">
        <v>147</v>
      </c>
      <c r="D20" s="68" t="s">
        <v>570</v>
      </c>
      <c r="E20">
        <f ca="1">IF(ISERROR(OFFSET(Tabulation!L20,0,(COLUMN(E20)-COLUMN($E$2))*10)),"",OFFSET(Tabulation!L20,0,(COLUMN(E20)-COLUMN($E$2))*10))</f>
      </c>
      <c r="F20">
        <f ca="1">IF(ISERROR(OFFSET(Tabulation!M20,0,(COLUMN(F20)-COLUMN($E$2))*10)),"",OFFSET(Tabulation!M20,0,(COLUMN(F20)-COLUMN($E$2))*10))</f>
      </c>
      <c r="G20">
        <f ca="1">IF(ISERROR(OFFSET(Tabulation!N20,0,(COLUMN(G20)-COLUMN($E$2))*10)),"",OFFSET(Tabulation!N20,0,(COLUMN(G20)-COLUMN($E$2))*10))</f>
      </c>
      <c r="H20">
        <f ca="1">IF(ISERROR(OFFSET(Tabulation!O20,0,(COLUMN(H20)-COLUMN($E$2))*10)),"",OFFSET(Tabulation!O20,0,(COLUMN(H20)-COLUMN($E$2))*10))</f>
        <v>0.489766081871345</v>
      </c>
      <c r="I20">
        <f ca="1">IF(ISERROR(OFFSET(Tabulation!P20,0,(COLUMN(I20)-COLUMN($E$2))*10)),"",OFFSET(Tabulation!P20,0,(COLUMN(I20)-COLUMN($E$2))*10))</f>
      </c>
      <c r="J20">
        <f ca="1">IF(ISERROR(OFFSET(Tabulation!Q20,0,(COLUMN(J20)-COLUMN($E$2))*10)),"",OFFSET(Tabulation!Q20,0,(COLUMN(J20)-COLUMN($E$2))*10))</f>
      </c>
      <c r="K20">
        <f ca="1">IF(ISERROR(OFFSET(Tabulation!R20,0,(COLUMN(K20)-COLUMN($E$2))*10)),"",OFFSET(Tabulation!R20,0,(COLUMN(K20)-COLUMN($E$2))*10))</f>
        <v>18.3</v>
      </c>
      <c r="L20">
        <f ca="1">IF(ISERROR(OFFSET(Tabulation!S20,0,(COLUMN(L20)-COLUMN($E$2))*10)),"",OFFSET(Tabulation!S20,0,(COLUMN(L20)-COLUMN($E$2))*10))</f>
        <v>0.2683333333333333</v>
      </c>
      <c r="M20">
        <f ca="1">IF(ISERROR(OFFSET(Tabulation!T20,0,(COLUMN(M20)-COLUMN($E$2))*10)),"",OFFSET(Tabulation!T20,0,(COLUMN(M20)-COLUMN($E$2))*10))</f>
      </c>
      <c r="N20">
        <f ca="1">IF(ISERROR(OFFSET(Tabulation!U20,0,(COLUMN(N20)-COLUMN($E$2))*10)),"",OFFSET(Tabulation!U20,0,(COLUMN(N20)-COLUMN($E$2))*10))</f>
      </c>
      <c r="O20">
        <f ca="1">IF(ISERROR(OFFSET(Tabulation!V20,0,(COLUMN(O20)-COLUMN($E$2))*10)),"",OFFSET(Tabulation!V20,0,(COLUMN(O20)-COLUMN($E$2))*10))</f>
      </c>
      <c r="P20">
        <f ca="1">IF(ISERROR(OFFSET(Tabulation!W20,0,(COLUMN(P20)-COLUMN($E$2))*10)),"",OFFSET(Tabulation!W20,0,(COLUMN(P20)-COLUMN($E$2))*10))</f>
      </c>
      <c r="Q20">
        <f ca="1">IF(ISERROR(OFFSET(Tabulation!X20,0,(COLUMN(Q20)-COLUMN($E$2))*10)),"",OFFSET(Tabulation!X20,0,(COLUMN(Q20)-COLUMN($E$2))*10))</f>
      </c>
      <c r="R20">
        <f ca="1">IF(ISERROR(OFFSET(Tabulation!Y20,0,(COLUMN(R20)-COLUMN($E$2))*10)),"",OFFSET(Tabulation!Y20,0,(COLUMN(R20)-COLUMN($E$2))*10))</f>
      </c>
      <c r="S20">
        <f ca="1">IF(ISERROR(OFFSET(Tabulation!Z20,0,(COLUMN(S20)-COLUMN($E$2))*10)),"",OFFSET(Tabulation!Z20,0,(COLUMN(S20)-COLUMN($E$2))*10))</f>
      </c>
      <c r="T20">
        <f ca="1">IF(ISERROR(OFFSET(Tabulation!AA20,0,(COLUMN(T20)-COLUMN($E$2))*10)),"",OFFSET(Tabulation!AA20,0,(COLUMN(T20)-COLUMN($E$2))*10))</f>
      </c>
      <c r="U20">
        <f ca="1">IF(ISERROR(OFFSET(Tabulation!AB20,0,(COLUMN(U20)-COLUMN($E$2))*10)),"",OFFSET(Tabulation!AB20,0,(COLUMN(U20)-COLUMN($E$2))*10))</f>
      </c>
      <c r="V20">
        <f ca="1">IF(ISERROR(OFFSET(Tabulation!AC20,0,(COLUMN(V20)-COLUMN($E$2))*10)),"",OFFSET(Tabulation!AC20,0,(COLUMN(V20)-COLUMN($E$2))*10))</f>
      </c>
      <c r="W20">
        <f ca="1">IF(ISERROR(OFFSET(Tabulation!AD20,0,(COLUMN(W20)-COLUMN($E$2))*10)),"",OFFSET(Tabulation!AD20,0,(COLUMN(W20)-COLUMN($E$2))*10))</f>
      </c>
      <c r="X20">
        <f ca="1">IF(ISERROR(OFFSET(Tabulation!AE20,0,(COLUMN(X20)-COLUMN($E$2))*10)),"",OFFSET(Tabulation!AE20,0,(COLUMN(X20)-COLUMN($E$2))*10))</f>
      </c>
      <c r="Y20">
        <f ca="1">IF(ISERROR(OFFSET(Tabulation!AF20,0,(COLUMN(Y20)-COLUMN($E$2))*10)),"",OFFSET(Tabulation!AF20,0,(COLUMN(Y20)-COLUMN($E$2))*10))</f>
      </c>
      <c r="Z20">
        <f ca="1">IF(ISERROR(OFFSET(Tabulation!AG20,0,(COLUMN(Z20)-COLUMN($E$2))*10)),"",OFFSET(Tabulation!AG20,0,(COLUMN(Z20)-COLUMN($E$2))*10))</f>
      </c>
      <c r="AA20">
        <f ca="1">IF(ISERROR(OFFSET(Tabulation!AH20,0,(COLUMN(AA20)-COLUMN($E$2))*10)),"",OFFSET(Tabulation!AH20,0,(COLUMN(AA20)-COLUMN($E$2))*10))</f>
      </c>
      <c r="AB20">
        <f ca="1">IF(ISERROR(OFFSET(Tabulation!AI20,0,(COLUMN(AB20)-COLUMN($E$2))*10)),"",OFFSET(Tabulation!AI20,0,(COLUMN(AB20)-COLUMN($E$2))*10))</f>
      </c>
      <c r="AC20">
        <f ca="1">IF(ISERROR(OFFSET(Tabulation!AJ20,0,(COLUMN(AC20)-COLUMN($E$2))*10)),"",OFFSET(Tabulation!AJ20,0,(COLUMN(AC20)-COLUMN($E$2))*10))</f>
      </c>
      <c r="AD20">
        <f ca="1">IF(ISERROR(OFFSET(Tabulation!AK20,0,(COLUMN(AD20)-COLUMN($E$2))*10)),"",OFFSET(Tabulation!AK20,0,(COLUMN(AD20)-COLUMN($E$2))*10))</f>
      </c>
      <c r="AE20">
        <f ca="1">IF(ISERROR(OFFSET(Tabulation!AL20,0,(COLUMN(AE20)-COLUMN($E$2))*10)),"",OFFSET(Tabulation!AL20,0,(COLUMN(AE20)-COLUMN($E$2))*10))</f>
      </c>
      <c r="AF20">
        <f ca="1">IF(ISERROR(OFFSET(Tabulation!AM20,0,(COLUMN(AF20)-COLUMN($E$2))*10)),"",OFFSET(Tabulation!AM20,0,(COLUMN(AF20)-COLUMN($E$2))*10))</f>
      </c>
      <c r="AG20">
        <f ca="1">IF(ISERROR(OFFSET(Tabulation!AN20,0,(COLUMN(AG20)-COLUMN($E$2))*10)),"",OFFSET(Tabulation!AN20,0,(COLUMN(AG20)-COLUMN($E$2))*10))</f>
      </c>
      <c r="AH20">
        <f ca="1">IF(ISERROR(OFFSET(Tabulation!AO20,0,(COLUMN(AH20)-COLUMN($E$2))*10)),"",OFFSET(Tabulation!AO20,0,(COLUMN(AH20)-COLUMN($E$2))*10))</f>
      </c>
      <c r="AI20">
        <f ca="1">IF(ISERROR(OFFSET(Tabulation!AP20,0,(COLUMN(AI20)-COLUMN($E$2))*10)),"",OFFSET(Tabulation!AP20,0,(COLUMN(AI20)-COLUMN($E$2))*10))</f>
      </c>
      <c r="AJ20">
        <f ca="1">IF(ISERROR(OFFSET(Tabulation!AQ20,0,(COLUMN(AJ20)-COLUMN($E$2))*10)),"",OFFSET(Tabulation!AQ20,0,(COLUMN(AJ20)-COLUMN($E$2))*10))</f>
      </c>
      <c r="AK20">
        <f ca="1">IF(ISERROR(OFFSET(Tabulation!AR20,0,(COLUMN(AK20)-COLUMN($E$2))*10)),"",OFFSET(Tabulation!AR20,0,(COLUMN(AK20)-COLUMN($E$2))*10))</f>
      </c>
      <c r="AL20">
        <f ca="1">IF(ISERROR(OFFSET(Tabulation!AS20,0,(COLUMN(AL20)-COLUMN($E$2))*10)),"",OFFSET(Tabulation!AS20,0,(COLUMN(AL20)-COLUMN($E$2))*10))</f>
      </c>
      <c r="AM20">
        <f ca="1">IF(ISERROR(OFFSET(Tabulation!AT20,0,(COLUMN(AM20)-COLUMN($E$2))*10)),"",OFFSET(Tabulation!AT20,0,(COLUMN(AM20)-COLUMN($E$2))*10))</f>
      </c>
      <c r="AN20">
        <f ca="1">IF(ISERROR(OFFSET(Tabulation!AU20,0,(COLUMN(AN20)-COLUMN($E$2))*10)),"",OFFSET(Tabulation!AU20,0,(COLUMN(AN20)-COLUMN($E$2))*10))</f>
      </c>
      <c r="AO20">
        <f ca="1">IF(ISERROR(OFFSET(Tabulation!AV20,0,(COLUMN(AO20)-COLUMN($E$2))*10)),"",OFFSET(Tabulation!AV20,0,(COLUMN(AO20)-COLUMN($E$2))*10))</f>
      </c>
      <c r="AP20" s="1">
        <f t="shared" si="0"/>
        <v>0.2683333333333333</v>
      </c>
      <c r="AQ20">
        <f t="shared" si="1"/>
        <v>8</v>
      </c>
      <c r="AR20" t="str">
        <f ca="1">IF(ISBLANK((OFFSET(Tabulation!E20,0,($AQ20-1)*11))),"",OFFSET(Tabulation!E20,0,($AQ20-1)*11))</f>
        <v>U S Foods </v>
      </c>
      <c r="AS20" t="str">
        <f ca="1">IF(ISBLANK((OFFSET(Tabulation!F20,0,($AQ20-1)*11))),"",OFFSET(Tabulation!F20,0,($AQ20-1)*11))</f>
        <v>EOM 10</v>
      </c>
      <c r="AT20" t="str">
        <f ca="1">IF(ISBLANK((OFFSET(Tabulation!G20,0,($AQ20-1)*11))),"",OFFSET(Tabulation!G20,0,($AQ20-1)*11))</f>
        <v>Monarch</v>
      </c>
      <c r="AU20" t="str">
        <f ca="1">IF(ISBLANK((OFFSET(Tabulation!H20,0,($AQ20-1)*11))),"",OFFSET(Tabulation!H20,0,($AQ20-1)*11))</f>
        <v>8288938</v>
      </c>
      <c r="AV20" t="str">
        <f ca="1">IF(ISBLANK((OFFSET(Tabulation!I20,0,($AQ20-1)*11))),"",OFFSET(Tabulation!I20,0,($AQ20-1)*11))</f>
        <v>18 oz</v>
      </c>
      <c r="AW20">
        <f ca="1">IF(ISBLANK((OFFSET(Tabulation!J20,0,($AQ20-1)*11))),"",OFFSET(Tabulation!J20,0,($AQ20-1)*11))</f>
        <v>18</v>
      </c>
      <c r="AX20">
        <f ca="1">IF(ISBLANK((OFFSET(Tabulation!K20,0,($AQ20-1)*11))),"",OFFSET(Tabulation!K20,0,($AQ20-1)*11))</f>
        <v>4.83</v>
      </c>
      <c r="AY20">
        <f ca="1">IF(ISBLANK((OFFSET(Tabulation!L20,0,($AQ20-1)*11))),"",OFFSET(Tabulation!L20,0,($AQ20-1)*11))</f>
        <v>0.2683333333333333</v>
      </c>
      <c r="AZ20">
        <f ca="1">IF(ISBLANK((OFFSET(Tabulation!M20,0,($AQ20-1)*11))),"",OFFSET(Tabulation!M20,0,($AQ20-1)*11))</f>
        <v>7727.99</v>
      </c>
      <c r="BA20" t="str">
        <f ca="1">IF(ISBLANK((OFFSET(Tabulation!N20,0,($AQ20-1)*11))),"",OFFSET(Tabulation!N20,0,($AQ20-1)*11))</f>
        <v>Yes</v>
      </c>
      <c r="BB20" t="str">
        <f ca="1">IF(ISBLANK((OFFSET(Tabulation!O20,0,($AQ20-1)*11))),"",OFFSET(Tabulation!O20,0,($AQ20-1)*11))</f>
        <v>Sample submitted…extension based on 1800# request...1600 units required</v>
      </c>
    </row>
    <row r="21" spans="1:54" ht="108">
      <c r="A21" s="17">
        <v>1549</v>
      </c>
      <c r="B21" s="20">
        <v>350</v>
      </c>
      <c r="C21" s="21" t="s">
        <v>147</v>
      </c>
      <c r="D21" s="74" t="s">
        <v>571</v>
      </c>
      <c r="E21">
        <f ca="1">IF(ISERROR(OFFSET(Tabulation!L21,0,(COLUMN(E21)-COLUMN($E$2))*10)),"",OFFSET(Tabulation!L21,0,(COLUMN(E21)-COLUMN($E$2))*10))</f>
      </c>
      <c r="F21">
        <f ca="1">IF(ISERROR(OFFSET(Tabulation!M21,0,(COLUMN(F21)-COLUMN($E$2))*10)),"",OFFSET(Tabulation!M21,0,(COLUMN(F21)-COLUMN($E$2))*10))</f>
      </c>
      <c r="G21">
        <f ca="1">IF(ISERROR(OFFSET(Tabulation!N21,0,(COLUMN(G21)-COLUMN($E$2))*10)),"",OFFSET(Tabulation!N21,0,(COLUMN(G21)-COLUMN($E$2))*10))</f>
      </c>
      <c r="H21">
        <f ca="1">IF(ISERROR(OFFSET(Tabulation!O21,0,(COLUMN(H21)-COLUMN($E$2))*10)),"",OFFSET(Tabulation!O21,0,(COLUMN(H21)-COLUMN($E$2))*10))</f>
      </c>
      <c r="I21">
        <f ca="1">IF(ISERROR(OFFSET(Tabulation!P21,0,(COLUMN(I21)-COLUMN($E$2))*10)),"",OFFSET(Tabulation!P21,0,(COLUMN(I21)-COLUMN($E$2))*10))</f>
      </c>
      <c r="J21">
        <f ca="1">IF(ISERROR(OFFSET(Tabulation!Q21,0,(COLUMN(J21)-COLUMN($E$2))*10)),"",OFFSET(Tabulation!Q21,0,(COLUMN(J21)-COLUMN($E$2))*10))</f>
      </c>
      <c r="K21">
        <f ca="1">IF(ISERROR(OFFSET(Tabulation!R21,0,(COLUMN(K21)-COLUMN($E$2))*10)),"",OFFSET(Tabulation!R21,0,(COLUMN(K21)-COLUMN($E$2))*10))</f>
      </c>
      <c r="L21">
        <f ca="1">IF(ISERROR(OFFSET(Tabulation!S21,0,(COLUMN(L21)-COLUMN($E$2))*10)),"",OFFSET(Tabulation!S21,0,(COLUMN(L21)-COLUMN($E$2))*10))</f>
      </c>
      <c r="M21">
        <f ca="1">IF(ISERROR(OFFSET(Tabulation!T21,0,(COLUMN(M21)-COLUMN($E$2))*10)),"",OFFSET(Tabulation!T21,0,(COLUMN(M21)-COLUMN($E$2))*10))</f>
      </c>
      <c r="N21">
        <f ca="1">IF(ISERROR(OFFSET(Tabulation!U21,0,(COLUMN(N21)-COLUMN($E$2))*10)),"",OFFSET(Tabulation!U21,0,(COLUMN(N21)-COLUMN($E$2))*10))</f>
      </c>
      <c r="O21">
        <f ca="1">IF(ISERROR(OFFSET(Tabulation!V21,0,(COLUMN(O21)-COLUMN($E$2))*10)),"",OFFSET(Tabulation!V21,0,(COLUMN(O21)-COLUMN($E$2))*10))</f>
        <v>49.22</v>
      </c>
      <c r="P21">
        <f ca="1">IF(ISERROR(OFFSET(Tabulation!W21,0,(COLUMN(P21)-COLUMN($E$2))*10)),"",OFFSET(Tabulation!W21,0,(COLUMN(P21)-COLUMN($E$2))*10))</f>
      </c>
      <c r="Q21">
        <f ca="1">IF(ISERROR(OFFSET(Tabulation!X21,0,(COLUMN(Q21)-COLUMN($E$2))*10)),"",OFFSET(Tabulation!X21,0,(COLUMN(Q21)-COLUMN($E$2))*10))</f>
      </c>
      <c r="R21">
        <f ca="1">IF(ISERROR(OFFSET(Tabulation!Y21,0,(COLUMN(R21)-COLUMN($E$2))*10)),"",OFFSET(Tabulation!Y21,0,(COLUMN(R21)-COLUMN($E$2))*10))</f>
      </c>
      <c r="S21">
        <f ca="1">IF(ISERROR(OFFSET(Tabulation!Z21,0,(COLUMN(S21)-COLUMN($E$2))*10)),"",OFFSET(Tabulation!Z21,0,(COLUMN(S21)-COLUMN($E$2))*10))</f>
      </c>
      <c r="T21">
        <f ca="1">IF(ISERROR(OFFSET(Tabulation!AA21,0,(COLUMN(T21)-COLUMN($E$2))*10)),"",OFFSET(Tabulation!AA21,0,(COLUMN(T21)-COLUMN($E$2))*10))</f>
      </c>
      <c r="U21">
        <f ca="1">IF(ISERROR(OFFSET(Tabulation!AB21,0,(COLUMN(U21)-COLUMN($E$2))*10)),"",OFFSET(Tabulation!AB21,0,(COLUMN(U21)-COLUMN($E$2))*10))</f>
      </c>
      <c r="V21">
        <f ca="1">IF(ISERROR(OFFSET(Tabulation!AC21,0,(COLUMN(V21)-COLUMN($E$2))*10)),"",OFFSET(Tabulation!AC21,0,(COLUMN(V21)-COLUMN($E$2))*10))</f>
      </c>
      <c r="W21">
        <f ca="1">IF(ISERROR(OFFSET(Tabulation!AD21,0,(COLUMN(W21)-COLUMN($E$2))*10)),"",OFFSET(Tabulation!AD21,0,(COLUMN(W21)-COLUMN($E$2))*10))</f>
      </c>
      <c r="X21">
        <f ca="1">IF(ISERROR(OFFSET(Tabulation!AE21,0,(COLUMN(X21)-COLUMN($E$2))*10)),"",OFFSET(Tabulation!AE21,0,(COLUMN(X21)-COLUMN($E$2))*10))</f>
      </c>
      <c r="Y21">
        <f ca="1">IF(ISERROR(OFFSET(Tabulation!AF21,0,(COLUMN(Y21)-COLUMN($E$2))*10)),"",OFFSET(Tabulation!AF21,0,(COLUMN(Y21)-COLUMN($E$2))*10))</f>
      </c>
      <c r="Z21">
        <f ca="1">IF(ISERROR(OFFSET(Tabulation!AG21,0,(COLUMN(Z21)-COLUMN($E$2))*10)),"",OFFSET(Tabulation!AG21,0,(COLUMN(Z21)-COLUMN($E$2))*10))</f>
      </c>
      <c r="AA21">
        <f ca="1">IF(ISERROR(OFFSET(Tabulation!AH21,0,(COLUMN(AA21)-COLUMN($E$2))*10)),"",OFFSET(Tabulation!AH21,0,(COLUMN(AA21)-COLUMN($E$2))*10))</f>
      </c>
      <c r="AB21">
        <f ca="1">IF(ISERROR(OFFSET(Tabulation!AI21,0,(COLUMN(AB21)-COLUMN($E$2))*10)),"",OFFSET(Tabulation!AI21,0,(COLUMN(AB21)-COLUMN($E$2))*10))</f>
      </c>
      <c r="AC21">
        <f ca="1">IF(ISERROR(OFFSET(Tabulation!AJ21,0,(COLUMN(AC21)-COLUMN($E$2))*10)),"",OFFSET(Tabulation!AJ21,0,(COLUMN(AC21)-COLUMN($E$2))*10))</f>
      </c>
      <c r="AD21">
        <f ca="1">IF(ISERROR(OFFSET(Tabulation!AK21,0,(COLUMN(AD21)-COLUMN($E$2))*10)),"",OFFSET(Tabulation!AK21,0,(COLUMN(AD21)-COLUMN($E$2))*10))</f>
      </c>
      <c r="AE21">
        <f ca="1">IF(ISERROR(OFFSET(Tabulation!AL21,0,(COLUMN(AE21)-COLUMN($E$2))*10)),"",OFFSET(Tabulation!AL21,0,(COLUMN(AE21)-COLUMN($E$2))*10))</f>
      </c>
      <c r="AF21">
        <f ca="1">IF(ISERROR(OFFSET(Tabulation!AM21,0,(COLUMN(AF21)-COLUMN($E$2))*10)),"",OFFSET(Tabulation!AM21,0,(COLUMN(AF21)-COLUMN($E$2))*10))</f>
      </c>
      <c r="AG21">
        <f ca="1">IF(ISERROR(OFFSET(Tabulation!AN21,0,(COLUMN(AG21)-COLUMN($E$2))*10)),"",OFFSET(Tabulation!AN21,0,(COLUMN(AG21)-COLUMN($E$2))*10))</f>
      </c>
      <c r="AH21">
        <f ca="1">IF(ISERROR(OFFSET(Tabulation!AO21,0,(COLUMN(AH21)-COLUMN($E$2))*10)),"",OFFSET(Tabulation!AO21,0,(COLUMN(AH21)-COLUMN($E$2))*10))</f>
      </c>
      <c r="AI21">
        <f ca="1">IF(ISERROR(OFFSET(Tabulation!AP21,0,(COLUMN(AI21)-COLUMN($E$2))*10)),"",OFFSET(Tabulation!AP21,0,(COLUMN(AI21)-COLUMN($E$2))*10))</f>
      </c>
      <c r="AJ21">
        <f ca="1">IF(ISERROR(OFFSET(Tabulation!AQ21,0,(COLUMN(AJ21)-COLUMN($E$2))*10)),"",OFFSET(Tabulation!AQ21,0,(COLUMN(AJ21)-COLUMN($E$2))*10))</f>
      </c>
      <c r="AK21">
        <f ca="1">IF(ISERROR(OFFSET(Tabulation!AR21,0,(COLUMN(AK21)-COLUMN($E$2))*10)),"",OFFSET(Tabulation!AR21,0,(COLUMN(AK21)-COLUMN($E$2))*10))</f>
      </c>
      <c r="AL21">
        <f ca="1">IF(ISERROR(OFFSET(Tabulation!AS21,0,(COLUMN(AL21)-COLUMN($E$2))*10)),"",OFFSET(Tabulation!AS21,0,(COLUMN(AL21)-COLUMN($E$2))*10))</f>
      </c>
      <c r="AM21">
        <f ca="1">IF(ISERROR(OFFSET(Tabulation!AT21,0,(COLUMN(AM21)-COLUMN($E$2))*10)),"",OFFSET(Tabulation!AT21,0,(COLUMN(AM21)-COLUMN($E$2))*10))</f>
      </c>
      <c r="AN21">
        <f ca="1">IF(ISERROR(OFFSET(Tabulation!AU21,0,(COLUMN(AN21)-COLUMN($E$2))*10)),"",OFFSET(Tabulation!AU21,0,(COLUMN(AN21)-COLUMN($E$2))*10))</f>
      </c>
      <c r="AO21">
        <f ca="1">IF(ISERROR(OFFSET(Tabulation!AV21,0,(COLUMN(AO21)-COLUMN($E$2))*10)),"",OFFSET(Tabulation!AV21,0,(COLUMN(AO21)-COLUMN($E$2))*10))</f>
      </c>
      <c r="AP21" s="1">
        <f t="shared" si="0"/>
        <v>49.22</v>
      </c>
      <c r="AQ21">
        <f t="shared" si="1"/>
        <v>11</v>
      </c>
      <c r="AR21" t="str">
        <f ca="1">IF(ISBLANK((OFFSET(Tabulation!E21,0,($AQ21-1)*11))),"",OFFSET(Tabulation!E21,0,($AQ21-1)*11))</f>
        <v>Gordon Foods</v>
      </c>
      <c r="AS21" t="str">
        <f ca="1">IF(ISBLANK((OFFSET(Tabulation!F21,0,($AQ21-1)*11))),"",OFFSET(Tabulation!F21,0,($AQ21-1)*11))</f>
        <v> Net 30</v>
      </c>
      <c r="AT21" t="str">
        <f ca="1">IF(ISBLANK((OFFSET(Tabulation!G21,0,($AQ21-1)*11))),"",OFFSET(Tabulation!G21,0,($AQ21-1)*11))</f>
        <v>DOT FDS</v>
      </c>
      <c r="AU21">
        <f ca="1">IF(ISBLANK((OFFSET(Tabulation!H21,0,($AQ21-1)*11))),"",OFFSET(Tabulation!H21,0,($AQ21-1)*11))</f>
        <v>1200</v>
      </c>
      <c r="AV21" t="str">
        <f ca="1">IF(ISBLANK((OFFSET(Tabulation!I21,0,($AQ21-1)*11))),"",OFFSET(Tabulation!I21,0,($AQ21-1)*11))</f>
        <v>1-5gal WT</v>
      </c>
      <c r="AW21">
        <f ca="1">IF(ISBLANK((OFFSET(Tabulation!J21,0,($AQ21-1)*11))),"",OFFSET(Tabulation!J21,0,($AQ21-1)*11))</f>
        <v>1</v>
      </c>
      <c r="AX21">
        <f ca="1">IF(ISBLANK((OFFSET(Tabulation!K21,0,($AQ21-1)*11))),"",OFFSET(Tabulation!K21,0,($AQ21-1)*11))</f>
        <v>49.22</v>
      </c>
      <c r="AY21">
        <f ca="1">IF(ISBLANK((OFFSET(Tabulation!L21,0,($AQ21-1)*11))),"",OFFSET(Tabulation!L21,0,($AQ21-1)*11))</f>
        <v>49.22</v>
      </c>
      <c r="AZ21">
        <f ca="1">IF(ISBLANK((OFFSET(Tabulation!M21,0,($AQ21-1)*11))),"",OFFSET(Tabulation!M21,0,($AQ21-1)*11))</f>
        <v>17227</v>
      </c>
      <c r="BA21" t="str">
        <f ca="1">IF(ISBLANK((OFFSET(Tabulation!N21,0,($AQ21-1)*11))),"",OFFSET(Tabulation!N21,0,($AQ21-1)*11))</f>
        <v>Yes</v>
      </c>
      <c r="BB21">
        <f ca="1">IF(ISBLANK((OFFSET(Tabulation!O21,0,($AQ21-1)*11))),"",OFFSET(Tabulation!O21,0,($AQ21-1)*11))</f>
      </c>
    </row>
    <row r="22" spans="1:54" ht="72">
      <c r="A22" s="17">
        <v>1552</v>
      </c>
      <c r="B22" s="20">
        <v>1000</v>
      </c>
      <c r="C22" s="21" t="s">
        <v>131</v>
      </c>
      <c r="D22" s="74" t="s">
        <v>14</v>
      </c>
      <c r="E22">
        <f ca="1">IF(ISERROR(OFFSET(Tabulation!L22,0,(COLUMN(E22)-COLUMN($E$2))*10)),"",OFFSET(Tabulation!L22,0,(COLUMN(E22)-COLUMN($E$2))*10))</f>
      </c>
      <c r="F22">
        <f ca="1">IF(ISERROR(OFFSET(Tabulation!M22,0,(COLUMN(F22)-COLUMN($E$2))*10)),"",OFFSET(Tabulation!M22,0,(COLUMN(F22)-COLUMN($E$2))*10))</f>
      </c>
      <c r="G22">
        <f ca="1">IF(ISERROR(OFFSET(Tabulation!N22,0,(COLUMN(G22)-COLUMN($E$2))*10)),"",OFFSET(Tabulation!N22,0,(COLUMN(G22)-COLUMN($E$2))*10))</f>
      </c>
      <c r="H22">
        <f ca="1">IF(ISERROR(OFFSET(Tabulation!O22,0,(COLUMN(H22)-COLUMN($E$2))*10)),"",OFFSET(Tabulation!O22,0,(COLUMN(H22)-COLUMN($E$2))*10))</f>
        <v>0.03817391304347826</v>
      </c>
      <c r="I22">
        <f ca="1">IF(ISERROR(OFFSET(Tabulation!P22,0,(COLUMN(I22)-COLUMN($E$2))*10)),"",OFFSET(Tabulation!P22,0,(COLUMN(I22)-COLUMN($E$2))*10))</f>
      </c>
      <c r="J22">
        <f ca="1">IF(ISERROR(OFFSET(Tabulation!Q22,0,(COLUMN(J22)-COLUMN($E$2))*10)),"",OFFSET(Tabulation!Q22,0,(COLUMN(J22)-COLUMN($E$2))*10))</f>
      </c>
      <c r="K22">
        <f ca="1">IF(ISERROR(OFFSET(Tabulation!R22,0,(COLUMN(K22)-COLUMN($E$2))*10)),"",OFFSET(Tabulation!R22,0,(COLUMN(K22)-COLUMN($E$2))*10))</f>
      </c>
      <c r="L22">
        <f ca="1">IF(ISERROR(OFFSET(Tabulation!S22,0,(COLUMN(L22)-COLUMN($E$2))*10)),"",OFFSET(Tabulation!S22,0,(COLUMN(L22)-COLUMN($E$2))*10))</f>
        <v>0.04114492753623188</v>
      </c>
      <c r="M22">
        <f ca="1">IF(ISERROR(OFFSET(Tabulation!T22,0,(COLUMN(M22)-COLUMN($E$2))*10)),"",OFFSET(Tabulation!T22,0,(COLUMN(M22)-COLUMN($E$2))*10))</f>
      </c>
      <c r="N22">
        <f ca="1">IF(ISERROR(OFFSET(Tabulation!U22,0,(COLUMN(N22)-COLUMN($E$2))*10)),"",OFFSET(Tabulation!U22,0,(COLUMN(N22)-COLUMN($E$2))*10))</f>
      </c>
      <c r="O22">
        <f ca="1">IF(ISERROR(OFFSET(Tabulation!V22,0,(COLUMN(O22)-COLUMN($E$2))*10)),"",OFFSET(Tabulation!V22,0,(COLUMN(O22)-COLUMN($E$2))*10))</f>
        <v>0.05252604166666667</v>
      </c>
      <c r="P22">
        <f ca="1">IF(ISERROR(OFFSET(Tabulation!W22,0,(COLUMN(P22)-COLUMN($E$2))*10)),"",OFFSET(Tabulation!W22,0,(COLUMN(P22)-COLUMN($E$2))*10))</f>
        <v>0.0363768115942029</v>
      </c>
      <c r="Q22">
        <f ca="1">IF(ISERROR(OFFSET(Tabulation!X22,0,(COLUMN(Q22)-COLUMN($E$2))*10)),"",OFFSET(Tabulation!X22,0,(COLUMN(Q22)-COLUMN($E$2))*10))</f>
      </c>
      <c r="R22">
        <f ca="1">IF(ISERROR(OFFSET(Tabulation!Y22,0,(COLUMN(R22)-COLUMN($E$2))*10)),"",OFFSET(Tabulation!Y22,0,(COLUMN(R22)-COLUMN($E$2))*10))</f>
      </c>
      <c r="S22">
        <f ca="1">IF(ISERROR(OFFSET(Tabulation!Z22,0,(COLUMN(S22)-COLUMN($E$2))*10)),"",OFFSET(Tabulation!Z22,0,(COLUMN(S22)-COLUMN($E$2))*10))</f>
      </c>
      <c r="T22">
        <f ca="1">IF(ISERROR(OFFSET(Tabulation!AA22,0,(COLUMN(T22)-COLUMN($E$2))*10)),"",OFFSET(Tabulation!AA22,0,(COLUMN(T22)-COLUMN($E$2))*10))</f>
        <v>0.06276041666666667</v>
      </c>
      <c r="U22">
        <f ca="1">IF(ISERROR(OFFSET(Tabulation!AB22,0,(COLUMN(U22)-COLUMN($E$2))*10)),"",OFFSET(Tabulation!AB22,0,(COLUMN(U22)-COLUMN($E$2))*10))</f>
      </c>
      <c r="V22">
        <f ca="1">IF(ISERROR(OFFSET(Tabulation!AC22,0,(COLUMN(V22)-COLUMN($E$2))*10)),"",OFFSET(Tabulation!AC22,0,(COLUMN(V22)-COLUMN($E$2))*10))</f>
      </c>
      <c r="W22">
        <f ca="1">IF(ISERROR(OFFSET(Tabulation!AD22,0,(COLUMN(W22)-COLUMN($E$2))*10)),"",OFFSET(Tabulation!AD22,0,(COLUMN(W22)-COLUMN($E$2))*10))</f>
      </c>
      <c r="X22">
        <f ca="1">IF(ISERROR(OFFSET(Tabulation!AE22,0,(COLUMN(X22)-COLUMN($E$2))*10)),"",OFFSET(Tabulation!AE22,0,(COLUMN(X22)-COLUMN($E$2))*10))</f>
      </c>
      <c r="Y22">
        <f ca="1">IF(ISERROR(OFFSET(Tabulation!AF22,0,(COLUMN(Y22)-COLUMN($E$2))*10)),"",OFFSET(Tabulation!AF22,0,(COLUMN(Y22)-COLUMN($E$2))*10))</f>
      </c>
      <c r="Z22">
        <f ca="1">IF(ISERROR(OFFSET(Tabulation!AG22,0,(COLUMN(Z22)-COLUMN($E$2))*10)),"",OFFSET(Tabulation!AG22,0,(COLUMN(Z22)-COLUMN($E$2))*10))</f>
      </c>
      <c r="AA22">
        <f ca="1">IF(ISERROR(OFFSET(Tabulation!AH22,0,(COLUMN(AA22)-COLUMN($E$2))*10)),"",OFFSET(Tabulation!AH22,0,(COLUMN(AA22)-COLUMN($E$2))*10))</f>
      </c>
      <c r="AB22">
        <f ca="1">IF(ISERROR(OFFSET(Tabulation!AI22,0,(COLUMN(AB22)-COLUMN($E$2))*10)),"",OFFSET(Tabulation!AI22,0,(COLUMN(AB22)-COLUMN($E$2))*10))</f>
      </c>
      <c r="AC22">
        <f ca="1">IF(ISERROR(OFFSET(Tabulation!AJ22,0,(COLUMN(AC22)-COLUMN($E$2))*10)),"",OFFSET(Tabulation!AJ22,0,(COLUMN(AC22)-COLUMN($E$2))*10))</f>
      </c>
      <c r="AD22">
        <f ca="1">IF(ISERROR(OFFSET(Tabulation!AK22,0,(COLUMN(AD22)-COLUMN($E$2))*10)),"",OFFSET(Tabulation!AK22,0,(COLUMN(AD22)-COLUMN($E$2))*10))</f>
      </c>
      <c r="AE22">
        <f ca="1">IF(ISERROR(OFFSET(Tabulation!AL22,0,(COLUMN(AE22)-COLUMN($E$2))*10)),"",OFFSET(Tabulation!AL22,0,(COLUMN(AE22)-COLUMN($E$2))*10))</f>
      </c>
      <c r="AF22">
        <f ca="1">IF(ISERROR(OFFSET(Tabulation!AM22,0,(COLUMN(AF22)-COLUMN($E$2))*10)),"",OFFSET(Tabulation!AM22,0,(COLUMN(AF22)-COLUMN($E$2))*10))</f>
      </c>
      <c r="AG22">
        <f ca="1">IF(ISERROR(OFFSET(Tabulation!AN22,0,(COLUMN(AG22)-COLUMN($E$2))*10)),"",OFFSET(Tabulation!AN22,0,(COLUMN(AG22)-COLUMN($E$2))*10))</f>
      </c>
      <c r="AH22">
        <f ca="1">IF(ISERROR(OFFSET(Tabulation!AO22,0,(COLUMN(AH22)-COLUMN($E$2))*10)),"",OFFSET(Tabulation!AO22,0,(COLUMN(AH22)-COLUMN($E$2))*10))</f>
      </c>
      <c r="AI22">
        <f ca="1">IF(ISERROR(OFFSET(Tabulation!AP22,0,(COLUMN(AI22)-COLUMN($E$2))*10)),"",OFFSET(Tabulation!AP22,0,(COLUMN(AI22)-COLUMN($E$2))*10))</f>
      </c>
      <c r="AJ22">
        <f ca="1">IF(ISERROR(OFFSET(Tabulation!AQ22,0,(COLUMN(AJ22)-COLUMN($E$2))*10)),"",OFFSET(Tabulation!AQ22,0,(COLUMN(AJ22)-COLUMN($E$2))*10))</f>
      </c>
      <c r="AK22">
        <f ca="1">IF(ISERROR(OFFSET(Tabulation!AR22,0,(COLUMN(AK22)-COLUMN($E$2))*10)),"",OFFSET(Tabulation!AR22,0,(COLUMN(AK22)-COLUMN($E$2))*10))</f>
      </c>
      <c r="AL22">
        <f ca="1">IF(ISERROR(OFFSET(Tabulation!AS22,0,(COLUMN(AL22)-COLUMN($E$2))*10)),"",OFFSET(Tabulation!AS22,0,(COLUMN(AL22)-COLUMN($E$2))*10))</f>
      </c>
      <c r="AM22">
        <f ca="1">IF(ISERROR(OFFSET(Tabulation!AT22,0,(COLUMN(AM22)-COLUMN($E$2))*10)),"",OFFSET(Tabulation!AT22,0,(COLUMN(AM22)-COLUMN($E$2))*10))</f>
      </c>
      <c r="AN22">
        <f ca="1">IF(ISERROR(OFFSET(Tabulation!AU22,0,(COLUMN(AN22)-COLUMN($E$2))*10)),"",OFFSET(Tabulation!AU22,0,(COLUMN(AN22)-COLUMN($E$2))*10))</f>
      </c>
      <c r="AO22">
        <f ca="1">IF(ISERROR(OFFSET(Tabulation!AV22,0,(COLUMN(AO22)-COLUMN($E$2))*10)),"",OFFSET(Tabulation!AV22,0,(COLUMN(AO22)-COLUMN($E$2))*10))</f>
      </c>
      <c r="AP22" s="1">
        <f t="shared" si="0"/>
        <v>0.0363768115942029</v>
      </c>
      <c r="AQ22">
        <f t="shared" si="1"/>
        <v>12</v>
      </c>
      <c r="AR22" t="str">
        <f ca="1">IF(ISBLANK((OFFSET(Tabulation!E22,0,($AQ22-1)*11))),"",OFFSET(Tabulation!E22,0,($AQ22-1)*11))</f>
        <v>Churchfield Trading Co</v>
      </c>
      <c r="AS22" t="str">
        <f ca="1">IF(ISBLANK((OFFSET(Tabulation!F22,0,($AQ22-1)*11))),"",OFFSET(Tabulation!F22,0,($AQ22-1)*11))</f>
        <v>1/2% 10 Net 30</v>
      </c>
      <c r="AT22" t="str">
        <f ca="1">IF(ISBLANK((OFFSET(Tabulation!G22,0,($AQ22-1)*11))),"",OFFSET(Tabulation!G22,0,($AQ22-1)*11))</f>
        <v>Allen's Chill Ripe</v>
      </c>
      <c r="AU22" t="str">
        <f ca="1">IF(ISBLANK((OFFSET(Tabulation!H22,0,($AQ22-1)*11))),"",OFFSET(Tabulation!H22,0,($AQ22-1)*11))</f>
        <v>6025-533</v>
      </c>
      <c r="AV22" t="str">
        <f ca="1">IF(ISBLANK((OFFSET(Tabulation!I22,0,($AQ22-1)*11))),"",OFFSET(Tabulation!I22,0,($AQ22-1)*11))</f>
        <v>12/3#</v>
      </c>
      <c r="AW22">
        <f ca="1">IF(ISBLANK((OFFSET(Tabulation!J22,0,($AQ22-1)*11))),"",OFFSET(Tabulation!J22,0,($AQ22-1)*11))</f>
        <v>690</v>
      </c>
      <c r="AX22">
        <f ca="1">IF(ISBLANK((OFFSET(Tabulation!K22,0,($AQ22-1)*11))),"",OFFSET(Tabulation!K22,0,($AQ22-1)*11))</f>
        <v>25.1</v>
      </c>
      <c r="AY22">
        <f ca="1">IF(ISBLANK((OFFSET(Tabulation!L22,0,($AQ22-1)*11))),"",OFFSET(Tabulation!L22,0,($AQ22-1)*11))</f>
        <v>0.0363768115942029</v>
      </c>
      <c r="AZ22">
        <f ca="1">IF(ISBLANK((OFFSET(Tabulation!M22,0,($AQ22-1)*11))),"",OFFSET(Tabulation!M22,0,($AQ22-1)*11))</f>
        <v>25100</v>
      </c>
      <c r="BA22" t="str">
        <f ca="1">IF(ISBLANK((OFFSET(Tabulation!N22,0,($AQ22-1)*11))),"",OFFSET(Tabulation!N22,0,($AQ22-1)*11))</f>
        <v>Yes</v>
      </c>
      <c r="BB22">
        <f ca="1">IF(ISBLANK((OFFSET(Tabulation!O22,0,($AQ22-1)*11))),"",OFFSET(Tabulation!O22,0,($AQ22-1)*11))</f>
      </c>
    </row>
    <row r="23" spans="1:54" ht="72">
      <c r="A23" s="17">
        <v>1569</v>
      </c>
      <c r="B23" s="20">
        <v>4760</v>
      </c>
      <c r="C23" s="21" t="s">
        <v>131</v>
      </c>
      <c r="D23" s="74" t="s">
        <v>572</v>
      </c>
      <c r="E23">
        <f ca="1">IF(ISERROR(OFFSET(Tabulation!L23,0,(COLUMN(E23)-COLUMN($E$2))*10)),"",OFFSET(Tabulation!L23,0,(COLUMN(E23)-COLUMN($E$2))*10))</f>
      </c>
      <c r="F23">
        <f ca="1">IF(ISERROR(OFFSET(Tabulation!M23,0,(COLUMN(F23)-COLUMN($E$2))*10)),"",OFFSET(Tabulation!M23,0,(COLUMN(F23)-COLUMN($E$2))*10))</f>
      </c>
      <c r="G23">
        <f ca="1">IF(ISERROR(OFFSET(Tabulation!N23,0,(COLUMN(G23)-COLUMN($E$2))*10)),"",OFFSET(Tabulation!N23,0,(COLUMN(G23)-COLUMN($E$2))*10))</f>
      </c>
      <c r="H23">
        <f ca="1">IF(ISERROR(OFFSET(Tabulation!O23,0,(COLUMN(H23)-COLUMN($E$2))*10)),"",OFFSET(Tabulation!O23,0,(COLUMN(H23)-COLUMN($E$2))*10))</f>
        <v>0.11320000000000001</v>
      </c>
      <c r="I23">
        <f ca="1">IF(ISERROR(OFFSET(Tabulation!P23,0,(COLUMN(I23)-COLUMN($E$2))*10)),"",OFFSET(Tabulation!P23,0,(COLUMN(I23)-COLUMN($E$2))*10))</f>
        <v>14.88</v>
      </c>
      <c r="J23">
        <f ca="1">IF(ISERROR(OFFSET(Tabulation!Q23,0,(COLUMN(J23)-COLUMN($E$2))*10)),"",OFFSET(Tabulation!Q23,0,(COLUMN(J23)-COLUMN($E$2))*10))</f>
      </c>
      <c r="K23">
        <f ca="1">IF(ISERROR(OFFSET(Tabulation!R23,0,(COLUMN(K23)-COLUMN($E$2))*10)),"",OFFSET(Tabulation!R23,0,(COLUMN(K23)-COLUMN($E$2))*10))</f>
        <v>0.11243055555555556</v>
      </c>
      <c r="L23">
        <f ca="1">IF(ISERROR(OFFSET(Tabulation!S23,0,(COLUMN(L23)-COLUMN($E$2))*10)),"",OFFSET(Tabulation!S23,0,(COLUMN(L23)-COLUMN($E$2))*10))</f>
        <v>0.13533333333333333</v>
      </c>
      <c r="M23">
        <f ca="1">IF(ISERROR(OFFSET(Tabulation!T23,0,(COLUMN(M23)-COLUMN($E$2))*10)),"",OFFSET(Tabulation!T23,0,(COLUMN(M23)-COLUMN($E$2))*10))</f>
      </c>
      <c r="N23">
        <f ca="1">IF(ISERROR(OFFSET(Tabulation!U23,0,(COLUMN(N23)-COLUMN($E$2))*10)),"",OFFSET(Tabulation!U23,0,(COLUMN(N23)-COLUMN($E$2))*10))</f>
      </c>
      <c r="O23">
        <f ca="1">IF(ISERROR(OFFSET(Tabulation!V23,0,(COLUMN(O23)-COLUMN($E$2))*10)),"",OFFSET(Tabulation!V23,0,(COLUMN(O23)-COLUMN($E$2))*10))</f>
        <v>0.12053333333333333</v>
      </c>
      <c r="P23">
        <f ca="1">IF(ISERROR(OFFSET(Tabulation!W23,0,(COLUMN(P23)-COLUMN($E$2))*10)),"",OFFSET(Tabulation!W23,0,(COLUMN(P23)-COLUMN($E$2))*10))</f>
        <v>0.12006666666666668</v>
      </c>
      <c r="Q23">
        <f ca="1">IF(ISERROR(OFFSET(Tabulation!X23,0,(COLUMN(Q23)-COLUMN($E$2))*10)),"",OFFSET(Tabulation!X23,0,(COLUMN(Q23)-COLUMN($E$2))*10))</f>
      </c>
      <c r="R23">
        <f ca="1">IF(ISERROR(OFFSET(Tabulation!Y23,0,(COLUMN(R23)-COLUMN($E$2))*10)),"",OFFSET(Tabulation!Y23,0,(COLUMN(R23)-COLUMN($E$2))*10))</f>
      </c>
      <c r="S23">
        <f ca="1">IF(ISERROR(OFFSET(Tabulation!Z23,0,(COLUMN(S23)-COLUMN($E$2))*10)),"",OFFSET(Tabulation!Z23,0,(COLUMN(S23)-COLUMN($E$2))*10))</f>
      </c>
      <c r="T23">
        <f ca="1">IF(ISERROR(OFFSET(Tabulation!AA23,0,(COLUMN(T23)-COLUMN($E$2))*10)),"",OFFSET(Tabulation!AA23,0,(COLUMN(T23)-COLUMN($E$2))*10))</f>
      </c>
      <c r="U23">
        <f ca="1">IF(ISERROR(OFFSET(Tabulation!AB23,0,(COLUMN(U23)-COLUMN($E$2))*10)),"",OFFSET(Tabulation!AB23,0,(COLUMN(U23)-COLUMN($E$2))*10))</f>
      </c>
      <c r="V23">
        <f ca="1">IF(ISERROR(OFFSET(Tabulation!AC23,0,(COLUMN(V23)-COLUMN($E$2))*10)),"",OFFSET(Tabulation!AC23,0,(COLUMN(V23)-COLUMN($E$2))*10))</f>
        <v>0.11633333333333333</v>
      </c>
      <c r="W23">
        <f ca="1">IF(ISERROR(OFFSET(Tabulation!AD23,0,(COLUMN(W23)-COLUMN($E$2))*10)),"",OFFSET(Tabulation!AD23,0,(COLUMN(W23)-COLUMN($E$2))*10))</f>
      </c>
      <c r="X23">
        <f ca="1">IF(ISERROR(OFFSET(Tabulation!AE23,0,(COLUMN(X23)-COLUMN($E$2))*10)),"",OFFSET(Tabulation!AE23,0,(COLUMN(X23)-COLUMN($E$2))*10))</f>
      </c>
      <c r="Y23">
        <f ca="1">IF(ISERROR(OFFSET(Tabulation!AF23,0,(COLUMN(Y23)-COLUMN($E$2))*10)),"",OFFSET(Tabulation!AF23,0,(COLUMN(Y23)-COLUMN($E$2))*10))</f>
      </c>
      <c r="Z23">
        <f ca="1">IF(ISERROR(OFFSET(Tabulation!AG23,0,(COLUMN(Z23)-COLUMN($E$2))*10)),"",OFFSET(Tabulation!AG23,0,(COLUMN(Z23)-COLUMN($E$2))*10))</f>
      </c>
      <c r="AA23">
        <f ca="1">IF(ISERROR(OFFSET(Tabulation!AH23,0,(COLUMN(AA23)-COLUMN($E$2))*10)),"",OFFSET(Tabulation!AH23,0,(COLUMN(AA23)-COLUMN($E$2))*10))</f>
      </c>
      <c r="AB23">
        <f ca="1">IF(ISERROR(OFFSET(Tabulation!AI23,0,(COLUMN(AB23)-COLUMN($E$2))*10)),"",OFFSET(Tabulation!AI23,0,(COLUMN(AB23)-COLUMN($E$2))*10))</f>
      </c>
      <c r="AC23">
        <f ca="1">IF(ISERROR(OFFSET(Tabulation!AJ23,0,(COLUMN(AC23)-COLUMN($E$2))*10)),"",OFFSET(Tabulation!AJ23,0,(COLUMN(AC23)-COLUMN($E$2))*10))</f>
      </c>
      <c r="AD23">
        <f ca="1">IF(ISERROR(OFFSET(Tabulation!AK23,0,(COLUMN(AD23)-COLUMN($E$2))*10)),"",OFFSET(Tabulation!AK23,0,(COLUMN(AD23)-COLUMN($E$2))*10))</f>
      </c>
      <c r="AE23">
        <f ca="1">IF(ISERROR(OFFSET(Tabulation!AL23,0,(COLUMN(AE23)-COLUMN($E$2))*10)),"",OFFSET(Tabulation!AL23,0,(COLUMN(AE23)-COLUMN($E$2))*10))</f>
      </c>
      <c r="AF23">
        <f ca="1">IF(ISERROR(OFFSET(Tabulation!AM23,0,(COLUMN(AF23)-COLUMN($E$2))*10)),"",OFFSET(Tabulation!AM23,0,(COLUMN(AF23)-COLUMN($E$2))*10))</f>
      </c>
      <c r="AG23">
        <f ca="1">IF(ISERROR(OFFSET(Tabulation!AN23,0,(COLUMN(AG23)-COLUMN($E$2))*10)),"",OFFSET(Tabulation!AN23,0,(COLUMN(AG23)-COLUMN($E$2))*10))</f>
      </c>
      <c r="AH23">
        <f ca="1">IF(ISERROR(OFFSET(Tabulation!AO23,0,(COLUMN(AH23)-COLUMN($E$2))*10)),"",OFFSET(Tabulation!AO23,0,(COLUMN(AH23)-COLUMN($E$2))*10))</f>
      </c>
      <c r="AI23">
        <f ca="1">IF(ISERROR(OFFSET(Tabulation!AP23,0,(COLUMN(AI23)-COLUMN($E$2))*10)),"",OFFSET(Tabulation!AP23,0,(COLUMN(AI23)-COLUMN($E$2))*10))</f>
      </c>
      <c r="AJ23">
        <f ca="1">IF(ISERROR(OFFSET(Tabulation!AQ23,0,(COLUMN(AJ23)-COLUMN($E$2))*10)),"",OFFSET(Tabulation!AQ23,0,(COLUMN(AJ23)-COLUMN($E$2))*10))</f>
      </c>
      <c r="AK23">
        <f ca="1">IF(ISERROR(OFFSET(Tabulation!AR23,0,(COLUMN(AK23)-COLUMN($E$2))*10)),"",OFFSET(Tabulation!AR23,0,(COLUMN(AK23)-COLUMN($E$2))*10))</f>
      </c>
      <c r="AL23">
        <f ca="1">IF(ISERROR(OFFSET(Tabulation!AS23,0,(COLUMN(AL23)-COLUMN($E$2))*10)),"",OFFSET(Tabulation!AS23,0,(COLUMN(AL23)-COLUMN($E$2))*10))</f>
      </c>
      <c r="AM23">
        <f ca="1">IF(ISERROR(OFFSET(Tabulation!AT23,0,(COLUMN(AM23)-COLUMN($E$2))*10)),"",OFFSET(Tabulation!AT23,0,(COLUMN(AM23)-COLUMN($E$2))*10))</f>
      </c>
      <c r="AN23">
        <f ca="1">IF(ISERROR(OFFSET(Tabulation!AU23,0,(COLUMN(AN23)-COLUMN($E$2))*10)),"",OFFSET(Tabulation!AU23,0,(COLUMN(AN23)-COLUMN($E$2))*10))</f>
      </c>
      <c r="AO23">
        <f ca="1">IF(ISERROR(OFFSET(Tabulation!AV23,0,(COLUMN(AO23)-COLUMN($E$2))*10)),"",OFFSET(Tabulation!AV23,0,(COLUMN(AO23)-COLUMN($E$2))*10))</f>
      </c>
      <c r="AP23" s="1">
        <f t="shared" si="0"/>
        <v>0.11243055555555556</v>
      </c>
      <c r="AQ23">
        <f t="shared" si="1"/>
        <v>7</v>
      </c>
      <c r="AR23" t="str">
        <f ca="1">IF(ISBLANK((OFFSET(Tabulation!E23,0,($AQ23-1)*11))),"",OFFSET(Tabulation!E23,0,($AQ23-1)*11))</f>
        <v>Dori Foods</v>
      </c>
      <c r="AS23" t="str">
        <f ca="1">IF(ISBLANK((OFFSET(Tabulation!F23,0,($AQ23-1)*11))),"",OFFSET(Tabulation!F23,0,($AQ23-1)*11))</f>
        <v>Net 30</v>
      </c>
      <c r="AT23" t="str">
        <f ca="1">IF(ISBLANK((OFFSET(Tabulation!G23,0,($AQ23-1)*11))),"",OFFSET(Tabulation!G23,0,($AQ23-1)*11))</f>
        <v>Restaurant Pride</v>
      </c>
      <c r="AU23" t="str">
        <f ca="1">IF(ISBLANK((OFFSET(Tabulation!H23,0,($AQ23-1)*11))),"",OFFSET(Tabulation!H23,0,($AQ23-1)*11))</f>
        <v>4820067399</v>
      </c>
      <c r="AV23" t="str">
        <f ca="1">IF(ISBLANK((OFFSET(Tabulation!I23,0,($AQ23-1)*11))),"",OFFSET(Tabulation!I23,0,($AQ23-1)*11))</f>
        <v>6/#10</v>
      </c>
      <c r="AW23">
        <f ca="1">IF(ISBLANK((OFFSET(Tabulation!J23,0,($AQ23-1)*11))),"",OFFSET(Tabulation!J23,0,($AQ23-1)*11))</f>
        <v>144</v>
      </c>
      <c r="AX23">
        <f ca="1">IF(ISBLANK((OFFSET(Tabulation!K23,0,($AQ23-1)*11))),"",OFFSET(Tabulation!K23,0,($AQ23-1)*11))</f>
        <v>16.19</v>
      </c>
      <c r="AY23">
        <f ca="1">IF(ISBLANK((OFFSET(Tabulation!L23,0,($AQ23-1)*11))),"",OFFSET(Tabulation!L23,0,($AQ23-1)*11))</f>
        <v>0.11243055555555556</v>
      </c>
      <c r="AZ23">
        <f ca="1">IF(ISBLANK((OFFSET(Tabulation!M23,0,($AQ23-1)*11))),"",OFFSET(Tabulation!M23,0,($AQ23-1)*11))</f>
        <v>77064.4</v>
      </c>
      <c r="BA23">
        <f ca="1">IF(ISBLANK((OFFSET(Tabulation!N23,0,($AQ23-1)*11))),"",OFFSET(Tabulation!N23,0,($AQ23-1)*11))</f>
      </c>
      <c r="BB23">
        <f ca="1">IF(ISBLANK((OFFSET(Tabulation!O23,0,($AQ23-1)*11))),"",OFFSET(Tabulation!O23,0,($AQ23-1)*11))</f>
      </c>
    </row>
    <row r="24" spans="1:54" ht="120">
      <c r="A24" s="30">
        <v>1582</v>
      </c>
      <c r="B24" s="33">
        <v>101250</v>
      </c>
      <c r="C24" s="34" t="s">
        <v>148</v>
      </c>
      <c r="D24" s="75" t="s">
        <v>26</v>
      </c>
      <c r="E24">
        <f ca="1">IF(ISERROR(OFFSET(Tabulation!L24,0,(COLUMN(E24)-COLUMN($E$2))*10)),"",OFFSET(Tabulation!L24,0,(COLUMN(E24)-COLUMN($E$2))*10))</f>
      </c>
      <c r="F24">
        <f ca="1">IF(ISERROR(OFFSET(Tabulation!M24,0,(COLUMN(F24)-COLUMN($E$2))*10)),"",OFFSET(Tabulation!M24,0,(COLUMN(F24)-COLUMN($E$2))*10))</f>
      </c>
      <c r="G24">
        <f ca="1">IF(ISERROR(OFFSET(Tabulation!N24,0,(COLUMN(G24)-COLUMN($E$2))*10)),"",OFFSET(Tabulation!N24,0,(COLUMN(G24)-COLUMN($E$2))*10))</f>
      </c>
      <c r="H24">
        <f ca="1">IF(ISERROR(OFFSET(Tabulation!O24,0,(COLUMN(H24)-COLUMN($E$2))*10)),"",OFFSET(Tabulation!O24,0,(COLUMN(H24)-COLUMN($E$2))*10))</f>
        <v>0.2817777777777778</v>
      </c>
      <c r="I24">
        <f ca="1">IF(ISERROR(OFFSET(Tabulation!P24,0,(COLUMN(I24)-COLUMN($E$2))*10)),"",OFFSET(Tabulation!P24,0,(COLUMN(I24)-COLUMN($E$2))*10))</f>
      </c>
      <c r="J24">
        <f ca="1">IF(ISERROR(OFFSET(Tabulation!Q24,0,(COLUMN(J24)-COLUMN($E$2))*10)),"",OFFSET(Tabulation!Q24,0,(COLUMN(J24)-COLUMN($E$2))*10))</f>
      </c>
      <c r="K24">
        <f ca="1">IF(ISERROR(OFFSET(Tabulation!R24,0,(COLUMN(K24)-COLUMN($E$2))*10)),"",OFFSET(Tabulation!R24,0,(COLUMN(K24)-COLUMN($E$2))*10))</f>
      </c>
      <c r="L24">
        <f ca="1">IF(ISERROR(OFFSET(Tabulation!S24,0,(COLUMN(L24)-COLUMN($E$2))*10)),"",OFFSET(Tabulation!S24,0,(COLUMN(L24)-COLUMN($E$2))*10))</f>
        <v>0.2786666666666667</v>
      </c>
      <c r="M24">
        <f ca="1">IF(ISERROR(OFFSET(Tabulation!T24,0,(COLUMN(M24)-COLUMN($E$2))*10)),"",OFFSET(Tabulation!T24,0,(COLUMN(M24)-COLUMN($E$2))*10))</f>
      </c>
      <c r="N24">
        <f ca="1">IF(ISERROR(OFFSET(Tabulation!U24,0,(COLUMN(N24)-COLUMN($E$2))*10)),"",OFFSET(Tabulation!U24,0,(COLUMN(N24)-COLUMN($E$2))*10))</f>
      </c>
      <c r="O24">
        <f ca="1">IF(ISERROR(OFFSET(Tabulation!V24,0,(COLUMN(O24)-COLUMN($E$2))*10)),"",OFFSET(Tabulation!V24,0,(COLUMN(O24)-COLUMN($E$2))*10))</f>
        <v>0.26644444444444443</v>
      </c>
      <c r="P24">
        <f ca="1">IF(ISERROR(OFFSET(Tabulation!W24,0,(COLUMN(P24)-COLUMN($E$2))*10)),"",OFFSET(Tabulation!W24,0,(COLUMN(P24)-COLUMN($E$2))*10))</f>
        <v>0.2783333333333333</v>
      </c>
      <c r="Q24">
        <f ca="1">IF(ISERROR(OFFSET(Tabulation!X24,0,(COLUMN(Q24)-COLUMN($E$2))*10)),"",OFFSET(Tabulation!X24,0,(COLUMN(Q24)-COLUMN($E$2))*10))</f>
      </c>
      <c r="R24">
        <f ca="1">IF(ISERROR(OFFSET(Tabulation!Y24,0,(COLUMN(R24)-COLUMN($E$2))*10)),"",OFFSET(Tabulation!Y24,0,(COLUMN(R24)-COLUMN($E$2))*10))</f>
      </c>
      <c r="S24">
        <f ca="1">IF(ISERROR(OFFSET(Tabulation!Z24,0,(COLUMN(S24)-COLUMN($E$2))*10)),"",OFFSET(Tabulation!Z24,0,(COLUMN(S24)-COLUMN($E$2))*10))</f>
      </c>
      <c r="T24">
        <f ca="1">IF(ISERROR(OFFSET(Tabulation!AA24,0,(COLUMN(T24)-COLUMN($E$2))*10)),"",OFFSET(Tabulation!AA24,0,(COLUMN(T24)-COLUMN($E$2))*10))</f>
      </c>
      <c r="U24">
        <f ca="1">IF(ISERROR(OFFSET(Tabulation!AB24,0,(COLUMN(U24)-COLUMN($E$2))*10)),"",OFFSET(Tabulation!AB24,0,(COLUMN(U24)-COLUMN($E$2))*10))</f>
        <v>0.26511111111111113</v>
      </c>
      <c r="V24">
        <f ca="1">IF(ISERROR(OFFSET(Tabulation!AC24,0,(COLUMN(V24)-COLUMN($E$2))*10)),"",OFFSET(Tabulation!AC24,0,(COLUMN(V24)-COLUMN($E$2))*10))</f>
      </c>
      <c r="W24">
        <f ca="1">IF(ISERROR(OFFSET(Tabulation!AD24,0,(COLUMN(W24)-COLUMN($E$2))*10)),"",OFFSET(Tabulation!AD24,0,(COLUMN(W24)-COLUMN($E$2))*10))</f>
      </c>
      <c r="X24">
        <f ca="1">IF(ISERROR(OFFSET(Tabulation!AE24,0,(COLUMN(X24)-COLUMN($E$2))*10)),"",OFFSET(Tabulation!AE24,0,(COLUMN(X24)-COLUMN($E$2))*10))</f>
      </c>
      <c r="Y24">
        <f ca="1">IF(ISERROR(OFFSET(Tabulation!AF24,0,(COLUMN(Y24)-COLUMN($E$2))*10)),"",OFFSET(Tabulation!AF24,0,(COLUMN(Y24)-COLUMN($E$2))*10))</f>
      </c>
      <c r="Z24">
        <f ca="1">IF(ISERROR(OFFSET(Tabulation!AG24,0,(COLUMN(Z24)-COLUMN($E$2))*10)),"",OFFSET(Tabulation!AG24,0,(COLUMN(Z24)-COLUMN($E$2))*10))</f>
      </c>
      <c r="AA24">
        <f ca="1">IF(ISERROR(OFFSET(Tabulation!AH24,0,(COLUMN(AA24)-COLUMN($E$2))*10)),"",OFFSET(Tabulation!AH24,0,(COLUMN(AA24)-COLUMN($E$2))*10))</f>
      </c>
      <c r="AB24">
        <f ca="1">IF(ISERROR(OFFSET(Tabulation!AI24,0,(COLUMN(AB24)-COLUMN($E$2))*10)),"",OFFSET(Tabulation!AI24,0,(COLUMN(AB24)-COLUMN($E$2))*10))</f>
      </c>
      <c r="AC24">
        <f ca="1">IF(ISERROR(OFFSET(Tabulation!AJ24,0,(COLUMN(AC24)-COLUMN($E$2))*10)),"",OFFSET(Tabulation!AJ24,0,(COLUMN(AC24)-COLUMN($E$2))*10))</f>
      </c>
      <c r="AD24">
        <f ca="1">IF(ISERROR(OFFSET(Tabulation!AK24,0,(COLUMN(AD24)-COLUMN($E$2))*10)),"",OFFSET(Tabulation!AK24,0,(COLUMN(AD24)-COLUMN($E$2))*10))</f>
      </c>
      <c r="AE24">
        <f ca="1">IF(ISERROR(OFFSET(Tabulation!AL24,0,(COLUMN(AE24)-COLUMN($E$2))*10)),"",OFFSET(Tabulation!AL24,0,(COLUMN(AE24)-COLUMN($E$2))*10))</f>
      </c>
      <c r="AF24">
        <f ca="1">IF(ISERROR(OFFSET(Tabulation!AM24,0,(COLUMN(AF24)-COLUMN($E$2))*10)),"",OFFSET(Tabulation!AM24,0,(COLUMN(AF24)-COLUMN($E$2))*10))</f>
      </c>
      <c r="AG24">
        <f ca="1">IF(ISERROR(OFFSET(Tabulation!AN24,0,(COLUMN(AG24)-COLUMN($E$2))*10)),"",OFFSET(Tabulation!AN24,0,(COLUMN(AG24)-COLUMN($E$2))*10))</f>
      </c>
      <c r="AH24">
        <f ca="1">IF(ISERROR(OFFSET(Tabulation!AO24,0,(COLUMN(AH24)-COLUMN($E$2))*10)),"",OFFSET(Tabulation!AO24,0,(COLUMN(AH24)-COLUMN($E$2))*10))</f>
      </c>
      <c r="AI24">
        <f ca="1">IF(ISERROR(OFFSET(Tabulation!AP24,0,(COLUMN(AI24)-COLUMN($E$2))*10)),"",OFFSET(Tabulation!AP24,0,(COLUMN(AI24)-COLUMN($E$2))*10))</f>
      </c>
      <c r="AJ24">
        <f ca="1">IF(ISERROR(OFFSET(Tabulation!AQ24,0,(COLUMN(AJ24)-COLUMN($E$2))*10)),"",OFFSET(Tabulation!AQ24,0,(COLUMN(AJ24)-COLUMN($E$2))*10))</f>
      </c>
      <c r="AK24">
        <f ca="1">IF(ISERROR(OFFSET(Tabulation!AR24,0,(COLUMN(AK24)-COLUMN($E$2))*10)),"",OFFSET(Tabulation!AR24,0,(COLUMN(AK24)-COLUMN($E$2))*10))</f>
      </c>
      <c r="AL24">
        <f ca="1">IF(ISERROR(OFFSET(Tabulation!AS24,0,(COLUMN(AL24)-COLUMN($E$2))*10)),"",OFFSET(Tabulation!AS24,0,(COLUMN(AL24)-COLUMN($E$2))*10))</f>
      </c>
      <c r="AM24">
        <f ca="1">IF(ISERROR(OFFSET(Tabulation!AT24,0,(COLUMN(AM24)-COLUMN($E$2))*10)),"",OFFSET(Tabulation!AT24,0,(COLUMN(AM24)-COLUMN($E$2))*10))</f>
      </c>
      <c r="AN24">
        <f ca="1">IF(ISERROR(OFFSET(Tabulation!AU24,0,(COLUMN(AN24)-COLUMN($E$2))*10)),"",OFFSET(Tabulation!AU24,0,(COLUMN(AN24)-COLUMN($E$2))*10))</f>
      </c>
      <c r="AO24">
        <f ca="1">IF(ISERROR(OFFSET(Tabulation!AV24,0,(COLUMN(AO24)-COLUMN($E$2))*10)),"",OFFSET(Tabulation!AV24,0,(COLUMN(AO24)-COLUMN($E$2))*10))</f>
      </c>
      <c r="AP24" s="1">
        <f t="shared" si="0"/>
        <v>0.26511111111111113</v>
      </c>
      <c r="AQ24">
        <f t="shared" si="1"/>
        <v>17</v>
      </c>
      <c r="AR24" t="str">
        <f ca="1">IF(ISBLANK((OFFSET(Tabulation!E24,0,($AQ24-1)*11))),"",OFFSET(Tabulation!E24,0,($AQ24-1)*11))</f>
        <v>Bake Crafters Food Co</v>
      </c>
      <c r="AS24" t="str">
        <f ca="1">IF(ISBLANK((OFFSET(Tabulation!F24,0,($AQ24-1)*11))),"",OFFSET(Tabulation!F24,0,($AQ24-1)*11))</f>
        <v> Net 14</v>
      </c>
      <c r="AT24" t="str">
        <f ca="1">IF(ISBLANK((OFFSET(Tabulation!G24,0,($AQ24-1)*11))),"",OFFSET(Tabulation!G24,0,($AQ24-1)*11))</f>
        <v>Bakecrafters</v>
      </c>
      <c r="AU24" t="str">
        <f ca="1">IF(ISBLANK((OFFSET(Tabulation!H24,0,($AQ24-1)*11))),"",OFFSET(Tabulation!H24,0,($AQ24-1)*11))</f>
        <v>3258</v>
      </c>
      <c r="AV24" t="str">
        <f ca="1">IF(ISBLANK((OFFSET(Tabulation!I24,0,($AQ24-1)*11))),"",OFFSET(Tabulation!I24,0,($AQ24-1)*11))</f>
        <v>90/2.2 oz</v>
      </c>
      <c r="AW24">
        <f ca="1">IF(ISBLANK((OFFSET(Tabulation!J24,0,($AQ24-1)*11))),"",OFFSET(Tabulation!J24,0,($AQ24-1)*11))</f>
        <v>90</v>
      </c>
      <c r="AX24">
        <f ca="1">IF(ISBLANK((OFFSET(Tabulation!K24,0,($AQ24-1)*11))),"",OFFSET(Tabulation!K24,0,($AQ24-1)*11))</f>
        <v>23.86</v>
      </c>
      <c r="AY24">
        <f ca="1">IF(ISBLANK((OFFSET(Tabulation!L24,0,($AQ24-1)*11))),"",OFFSET(Tabulation!L24,0,($AQ24-1)*11))</f>
        <v>0.26511111111111113</v>
      </c>
      <c r="AZ24">
        <f ca="1">IF(ISBLANK((OFFSET(Tabulation!M24,0,($AQ24-1)*11))),"",OFFSET(Tabulation!M24,0,($AQ24-1)*11))</f>
        <v>26841.38</v>
      </c>
      <c r="BA24" t="str">
        <f ca="1">IF(ISBLANK((OFFSET(Tabulation!N24,0,($AQ24-1)*11))),"",OFFSET(Tabulation!N24,0,($AQ24-1)*11))</f>
        <v>Yes</v>
      </c>
      <c r="BB24">
        <f ca="1">IF(ISBLANK((OFFSET(Tabulation!O24,0,($AQ24-1)*11))),"",OFFSET(Tabulation!O24,0,($AQ24-1)*11))</f>
      </c>
    </row>
    <row r="25" spans="1:54" ht="96.75" thickBot="1">
      <c r="A25" s="30">
        <v>1587</v>
      </c>
      <c r="B25" s="37">
        <v>97200</v>
      </c>
      <c r="C25" s="38" t="s">
        <v>148</v>
      </c>
      <c r="D25" s="75" t="s">
        <v>27</v>
      </c>
      <c r="E25">
        <f ca="1">IF(ISERROR(OFFSET(Tabulation!L25,0,(COLUMN(E25)-COLUMN($E$2))*10)),"",OFFSET(Tabulation!L25,0,(COLUMN(E25)-COLUMN($E$2))*10))</f>
      </c>
      <c r="F25">
        <f ca="1">IF(ISERROR(OFFSET(Tabulation!M25,0,(COLUMN(F25)-COLUMN($E$2))*10)),"",OFFSET(Tabulation!M25,0,(COLUMN(F25)-COLUMN($E$2))*10))</f>
      </c>
      <c r="G25">
        <f ca="1">IF(ISERROR(OFFSET(Tabulation!N25,0,(COLUMN(G25)-COLUMN($E$2))*10)),"",OFFSET(Tabulation!N25,0,(COLUMN(G25)-COLUMN($E$2))*10))</f>
      </c>
      <c r="H25">
        <f ca="1">IF(ISERROR(OFFSET(Tabulation!O25,0,(COLUMN(H25)-COLUMN($E$2))*10)),"",OFFSET(Tabulation!O25,0,(COLUMN(H25)-COLUMN($E$2))*10))</f>
        <v>0.04631172839506173</v>
      </c>
      <c r="I25">
        <f ca="1">IF(ISERROR(OFFSET(Tabulation!P25,0,(COLUMN(I25)-COLUMN($E$2))*10)),"",OFFSET(Tabulation!P25,0,(COLUMN(I25)-COLUMN($E$2))*10))</f>
      </c>
      <c r="J25">
        <f ca="1">IF(ISERROR(OFFSET(Tabulation!Q25,0,(COLUMN(J25)-COLUMN($E$2))*10)),"",OFFSET(Tabulation!Q25,0,(COLUMN(J25)-COLUMN($E$2))*10))</f>
      </c>
      <c r="K25">
        <f ca="1">IF(ISERROR(OFFSET(Tabulation!R25,0,(COLUMN(K25)-COLUMN($E$2))*10)),"",OFFSET(Tabulation!R25,0,(COLUMN(K25)-COLUMN($E$2))*10))</f>
      </c>
      <c r="L25">
        <f ca="1">IF(ISERROR(OFFSET(Tabulation!S25,0,(COLUMN(L25)-COLUMN($E$2))*10)),"",OFFSET(Tabulation!S25,0,(COLUMN(L25)-COLUMN($E$2))*10))</f>
        <v>25.01</v>
      </c>
      <c r="M25">
        <f ca="1">IF(ISERROR(OFFSET(Tabulation!T25,0,(COLUMN(M25)-COLUMN($E$2))*10)),"",OFFSET(Tabulation!T25,0,(COLUMN(M25)-COLUMN($E$2))*10))</f>
      </c>
      <c r="N25">
        <f ca="1">IF(ISERROR(OFFSET(Tabulation!U25,0,(COLUMN(N25)-COLUMN($E$2))*10)),"",OFFSET(Tabulation!U25,0,(COLUMN(N25)-COLUMN($E$2))*10))</f>
      </c>
      <c r="O25">
        <f ca="1">IF(ISERROR(OFFSET(Tabulation!V25,0,(COLUMN(O25)-COLUMN($E$2))*10)),"",OFFSET(Tabulation!V25,0,(COLUMN(O25)-COLUMN($E$2))*10))</f>
        <v>0.044953703703703704</v>
      </c>
      <c r="P25">
        <f ca="1">IF(ISERROR(OFFSET(Tabulation!W25,0,(COLUMN(P25)-COLUMN($E$2))*10)),"",OFFSET(Tabulation!W25,0,(COLUMN(P25)-COLUMN($E$2))*10))</f>
      </c>
      <c r="Q25">
        <f ca="1">IF(ISERROR(OFFSET(Tabulation!X25,0,(COLUMN(Q25)-COLUMN($E$2))*10)),"",OFFSET(Tabulation!X25,0,(COLUMN(Q25)-COLUMN($E$2))*10))</f>
      </c>
      <c r="R25">
        <f ca="1">IF(ISERROR(OFFSET(Tabulation!Y25,0,(COLUMN(R25)-COLUMN($E$2))*10)),"",OFFSET(Tabulation!Y25,0,(COLUMN(R25)-COLUMN($E$2))*10))</f>
      </c>
      <c r="S25">
        <f ca="1">IF(ISERROR(OFFSET(Tabulation!Z25,0,(COLUMN(S25)-COLUMN($E$2))*10)),"",OFFSET(Tabulation!Z25,0,(COLUMN(S25)-COLUMN($E$2))*10))</f>
      </c>
      <c r="T25">
        <f ca="1">IF(ISERROR(OFFSET(Tabulation!AA25,0,(COLUMN(T25)-COLUMN($E$2))*10)),"",OFFSET(Tabulation!AA25,0,(COLUMN(T25)-COLUMN($E$2))*10))</f>
      </c>
      <c r="U25">
        <f ca="1">IF(ISERROR(OFFSET(Tabulation!AB25,0,(COLUMN(U25)-COLUMN($E$2))*10)),"",OFFSET(Tabulation!AB25,0,(COLUMN(U25)-COLUMN($E$2))*10))</f>
      </c>
      <c r="V25">
        <f ca="1">IF(ISERROR(OFFSET(Tabulation!AC25,0,(COLUMN(V25)-COLUMN($E$2))*10)),"",OFFSET(Tabulation!AC25,0,(COLUMN(V25)-COLUMN($E$2))*10))</f>
      </c>
      <c r="W25">
        <f ca="1">IF(ISERROR(OFFSET(Tabulation!AD25,0,(COLUMN(W25)-COLUMN($E$2))*10)),"",OFFSET(Tabulation!AD25,0,(COLUMN(W25)-COLUMN($E$2))*10))</f>
      </c>
      <c r="X25">
        <f ca="1">IF(ISERROR(OFFSET(Tabulation!AE25,0,(COLUMN(X25)-COLUMN($E$2))*10)),"",OFFSET(Tabulation!AE25,0,(COLUMN(X25)-COLUMN($E$2))*10))</f>
      </c>
      <c r="Y25">
        <f ca="1">IF(ISERROR(OFFSET(Tabulation!AF25,0,(COLUMN(Y25)-COLUMN($E$2))*10)),"",OFFSET(Tabulation!AF25,0,(COLUMN(Y25)-COLUMN($E$2))*10))</f>
      </c>
      <c r="Z25">
        <f ca="1">IF(ISERROR(OFFSET(Tabulation!AG25,0,(COLUMN(Z25)-COLUMN($E$2))*10)),"",OFFSET(Tabulation!AG25,0,(COLUMN(Z25)-COLUMN($E$2))*10))</f>
      </c>
      <c r="AA25">
        <f ca="1">IF(ISERROR(OFFSET(Tabulation!AH25,0,(COLUMN(AA25)-COLUMN($E$2))*10)),"",OFFSET(Tabulation!AH25,0,(COLUMN(AA25)-COLUMN($E$2))*10))</f>
      </c>
      <c r="AB25">
        <f ca="1">IF(ISERROR(OFFSET(Tabulation!AI25,0,(COLUMN(AB25)-COLUMN($E$2))*10)),"",OFFSET(Tabulation!AI25,0,(COLUMN(AB25)-COLUMN($E$2))*10))</f>
      </c>
      <c r="AC25">
        <f ca="1">IF(ISERROR(OFFSET(Tabulation!AJ25,0,(COLUMN(AC25)-COLUMN($E$2))*10)),"",OFFSET(Tabulation!AJ25,0,(COLUMN(AC25)-COLUMN($E$2))*10))</f>
      </c>
      <c r="AD25">
        <f ca="1">IF(ISERROR(OFFSET(Tabulation!AK25,0,(COLUMN(AD25)-COLUMN($E$2))*10)),"",OFFSET(Tabulation!AK25,0,(COLUMN(AD25)-COLUMN($E$2))*10))</f>
      </c>
      <c r="AE25">
        <f ca="1">IF(ISERROR(OFFSET(Tabulation!AL25,0,(COLUMN(AE25)-COLUMN($E$2))*10)),"",OFFSET(Tabulation!AL25,0,(COLUMN(AE25)-COLUMN($E$2))*10))</f>
      </c>
      <c r="AF25">
        <f ca="1">IF(ISERROR(OFFSET(Tabulation!AM25,0,(COLUMN(AF25)-COLUMN($E$2))*10)),"",OFFSET(Tabulation!AM25,0,(COLUMN(AF25)-COLUMN($E$2))*10))</f>
      </c>
      <c r="AG25">
        <f ca="1">IF(ISERROR(OFFSET(Tabulation!AN25,0,(COLUMN(AG25)-COLUMN($E$2))*10)),"",OFFSET(Tabulation!AN25,0,(COLUMN(AG25)-COLUMN($E$2))*10))</f>
      </c>
      <c r="AH25">
        <f ca="1">IF(ISERROR(OFFSET(Tabulation!AO25,0,(COLUMN(AH25)-COLUMN($E$2))*10)),"",OFFSET(Tabulation!AO25,0,(COLUMN(AH25)-COLUMN($E$2))*10))</f>
      </c>
      <c r="AI25">
        <f ca="1">IF(ISERROR(OFFSET(Tabulation!AP25,0,(COLUMN(AI25)-COLUMN($E$2))*10)),"",OFFSET(Tabulation!AP25,0,(COLUMN(AI25)-COLUMN($E$2))*10))</f>
      </c>
      <c r="AJ25">
        <f ca="1">IF(ISERROR(OFFSET(Tabulation!AQ25,0,(COLUMN(AJ25)-COLUMN($E$2))*10)),"",OFFSET(Tabulation!AQ25,0,(COLUMN(AJ25)-COLUMN($E$2))*10))</f>
      </c>
      <c r="AK25">
        <f ca="1">IF(ISERROR(OFFSET(Tabulation!AR25,0,(COLUMN(AK25)-COLUMN($E$2))*10)),"",OFFSET(Tabulation!AR25,0,(COLUMN(AK25)-COLUMN($E$2))*10))</f>
      </c>
      <c r="AL25">
        <f ca="1">IF(ISERROR(OFFSET(Tabulation!AS25,0,(COLUMN(AL25)-COLUMN($E$2))*10)),"",OFFSET(Tabulation!AS25,0,(COLUMN(AL25)-COLUMN($E$2))*10))</f>
      </c>
      <c r="AM25">
        <f ca="1">IF(ISERROR(OFFSET(Tabulation!AT25,0,(COLUMN(AM25)-COLUMN($E$2))*10)),"",OFFSET(Tabulation!AT25,0,(COLUMN(AM25)-COLUMN($E$2))*10))</f>
      </c>
      <c r="AN25">
        <f ca="1">IF(ISERROR(OFFSET(Tabulation!AU25,0,(COLUMN(AN25)-COLUMN($E$2))*10)),"",OFFSET(Tabulation!AU25,0,(COLUMN(AN25)-COLUMN($E$2))*10))</f>
      </c>
      <c r="AO25">
        <f ca="1">IF(ISERROR(OFFSET(Tabulation!AV25,0,(COLUMN(AO25)-COLUMN($E$2))*10)),"",OFFSET(Tabulation!AV25,0,(COLUMN(AO25)-COLUMN($E$2))*10))</f>
      </c>
      <c r="AP25" s="1">
        <f t="shared" si="0"/>
        <v>0.044953703703703704</v>
      </c>
      <c r="AQ25">
        <f t="shared" si="1"/>
        <v>11</v>
      </c>
      <c r="AR25" t="str">
        <f ca="1">IF(ISBLANK((OFFSET(Tabulation!E25,0,($AQ25-1)*11))),"",OFFSET(Tabulation!E25,0,($AQ25-1)*11))</f>
        <v>Gordon Foods</v>
      </c>
      <c r="AS25" t="str">
        <f ca="1">IF(ISBLANK((OFFSET(Tabulation!F25,0,($AQ25-1)*11))),"",OFFSET(Tabulation!F25,0,($AQ25-1)*11))</f>
        <v> Net 30</v>
      </c>
      <c r="AT25" t="str">
        <f ca="1">IF(ISBLANK((OFFSET(Tabulation!G25,0,($AQ25-1)*11))),"",OFFSET(Tabulation!G25,0,($AQ25-1)*11))</f>
        <v>Ventura</v>
      </c>
      <c r="AU25" t="str">
        <f ca="1">IF(ISBLANK((OFFSET(Tabulation!H25,0,($AQ25-1)*11))),"",OFFSET(Tabulation!H25,0,($AQ25-1)*11))</f>
        <v>16572GFS</v>
      </c>
      <c r="AV25" t="str">
        <f ca="1">IF(ISBLANK((OFFSET(Tabulation!I25,0,($AQ25-1)*11))),"",OFFSET(Tabulation!I25,0,($AQ25-1)*11))</f>
        <v>684/14gm</v>
      </c>
      <c r="AW25">
        <f ca="1">IF(ISBLANK((OFFSET(Tabulation!J25,0,($AQ25-1)*11))),"",OFFSET(Tabulation!J25,0,($AQ25-1)*11))</f>
        <v>648</v>
      </c>
      <c r="AX25">
        <f ca="1">IF(ISBLANK((OFFSET(Tabulation!K25,0,($AQ25-1)*11))),"",OFFSET(Tabulation!K25,0,($AQ25-1)*11))</f>
        <v>29.13</v>
      </c>
      <c r="AY25">
        <f ca="1">IF(ISBLANK((OFFSET(Tabulation!L25,0,($AQ25-1)*11))),"",OFFSET(Tabulation!L25,0,($AQ25-1)*11))</f>
        <v>0.044953703703703704</v>
      </c>
      <c r="AZ25">
        <f ca="1">IF(ISBLANK((OFFSET(Tabulation!M25,0,($AQ25-1)*11))),"",OFFSET(Tabulation!M25,0,($AQ25-1)*11))</f>
        <v>4369.5</v>
      </c>
      <c r="BA25" t="str">
        <f ca="1">IF(ISBLANK((OFFSET(Tabulation!N25,0,($AQ25-1)*11))),"",OFFSET(Tabulation!N25,0,($AQ25-1)*11))</f>
        <v>Yes</v>
      </c>
      <c r="BB25">
        <f ca="1">IF(ISBLANK((OFFSET(Tabulation!O25,0,($AQ25-1)*11))),"",OFFSET(Tabulation!O25,0,($AQ25-1)*11))</f>
      </c>
    </row>
    <row r="26" spans="1:54" ht="108">
      <c r="A26" s="27">
        <v>1645</v>
      </c>
      <c r="B26" s="28">
        <v>187200</v>
      </c>
      <c r="C26" s="29" t="s">
        <v>148</v>
      </c>
      <c r="D26" s="69" t="s">
        <v>587</v>
      </c>
      <c r="E26">
        <f ca="1">IF(ISERROR(OFFSET(Tabulation!L26,0,(COLUMN(E26)-COLUMN($E$2))*10)),"",OFFSET(Tabulation!L26,0,(COLUMN(E26)-COLUMN($E$2))*10))</f>
      </c>
      <c r="F26">
        <f ca="1">IF(ISERROR(OFFSET(Tabulation!M26,0,(COLUMN(F26)-COLUMN($E$2))*10)),"",OFFSET(Tabulation!M26,0,(COLUMN(F26)-COLUMN($E$2))*10))</f>
      </c>
      <c r="G26">
        <f ca="1">IF(ISERROR(OFFSET(Tabulation!N26,0,(COLUMN(G26)-COLUMN($E$2))*10)),"",OFFSET(Tabulation!N26,0,(COLUMN(G26)-COLUMN($E$2))*10))</f>
      </c>
      <c r="H26">
        <f ca="1">IF(ISERROR(OFFSET(Tabulation!O26,0,(COLUMN(H26)-COLUMN($E$2))*10)),"",OFFSET(Tabulation!O26,0,(COLUMN(H26)-COLUMN($E$2))*10))</f>
        <v>0.27458333333333335</v>
      </c>
      <c r="I26">
        <f ca="1">IF(ISERROR(OFFSET(Tabulation!P26,0,(COLUMN(I26)-COLUMN($E$2))*10)),"",OFFSET(Tabulation!P26,0,(COLUMN(I26)-COLUMN($E$2))*10))</f>
      </c>
      <c r="J26">
        <f ca="1">IF(ISERROR(OFFSET(Tabulation!Q26,0,(COLUMN(J26)-COLUMN($E$2))*10)),"",OFFSET(Tabulation!Q26,0,(COLUMN(J26)-COLUMN($E$2))*10))</f>
      </c>
      <c r="K26">
        <f ca="1">IF(ISERROR(OFFSET(Tabulation!R26,0,(COLUMN(K26)-COLUMN($E$2))*10)),"",OFFSET(Tabulation!R26,0,(COLUMN(K26)-COLUMN($E$2))*10))</f>
      </c>
      <c r="L26">
        <f ca="1">IF(ISERROR(OFFSET(Tabulation!S26,0,(COLUMN(L26)-COLUMN($E$2))*10)),"",OFFSET(Tabulation!S26,0,(COLUMN(L26)-COLUMN($E$2))*10))</f>
        <v>0.27597222222222223</v>
      </c>
      <c r="M26">
        <f ca="1">IF(ISERROR(OFFSET(Tabulation!T26,0,(COLUMN(M26)-COLUMN($E$2))*10)),"",OFFSET(Tabulation!T26,0,(COLUMN(M26)-COLUMN($E$2))*10))</f>
      </c>
      <c r="N26">
        <f ca="1">IF(ISERROR(OFFSET(Tabulation!U26,0,(COLUMN(N26)-COLUMN($E$2))*10)),"",OFFSET(Tabulation!U26,0,(COLUMN(N26)-COLUMN($E$2))*10))</f>
      </c>
      <c r="O26">
        <f ca="1">IF(ISERROR(OFFSET(Tabulation!V26,0,(COLUMN(O26)-COLUMN($E$2))*10)),"",OFFSET(Tabulation!V26,0,(COLUMN(O26)-COLUMN($E$2))*10))</f>
        <v>0.2525</v>
      </c>
      <c r="P26">
        <f ca="1">IF(ISERROR(OFFSET(Tabulation!W26,0,(COLUMN(P26)-COLUMN($E$2))*10)),"",OFFSET(Tabulation!W26,0,(COLUMN(P26)-COLUMN($E$2))*10))</f>
      </c>
      <c r="Q26">
        <f ca="1">IF(ISERROR(OFFSET(Tabulation!X26,0,(COLUMN(Q26)-COLUMN($E$2))*10)),"",OFFSET(Tabulation!X26,0,(COLUMN(Q26)-COLUMN($E$2))*10))</f>
      </c>
      <c r="R26">
        <f ca="1">IF(ISERROR(OFFSET(Tabulation!Y26,0,(COLUMN(R26)-COLUMN($E$2))*10)),"",OFFSET(Tabulation!Y26,0,(COLUMN(R26)-COLUMN($E$2))*10))</f>
      </c>
      <c r="S26">
        <f ca="1">IF(ISERROR(OFFSET(Tabulation!Z26,0,(COLUMN(S26)-COLUMN($E$2))*10)),"",OFFSET(Tabulation!Z26,0,(COLUMN(S26)-COLUMN($E$2))*10))</f>
      </c>
      <c r="T26">
        <f ca="1">IF(ISERROR(OFFSET(Tabulation!AA26,0,(COLUMN(T26)-COLUMN($E$2))*10)),"",OFFSET(Tabulation!AA26,0,(COLUMN(T26)-COLUMN($E$2))*10))</f>
      </c>
      <c r="U26">
        <f ca="1">IF(ISERROR(OFFSET(Tabulation!AB26,0,(COLUMN(U26)-COLUMN($E$2))*10)),"",OFFSET(Tabulation!AB26,0,(COLUMN(U26)-COLUMN($E$2))*10))</f>
      </c>
      <c r="V26">
        <f ca="1">IF(ISERROR(OFFSET(Tabulation!AC26,0,(COLUMN(V26)-COLUMN($E$2))*10)),"",OFFSET(Tabulation!AC26,0,(COLUMN(V26)-COLUMN($E$2))*10))</f>
      </c>
      <c r="W26">
        <f ca="1">IF(ISERROR(OFFSET(Tabulation!AD26,0,(COLUMN(W26)-COLUMN($E$2))*10)),"",OFFSET(Tabulation!AD26,0,(COLUMN(W26)-COLUMN($E$2))*10))</f>
      </c>
      <c r="X26">
        <f ca="1">IF(ISERROR(OFFSET(Tabulation!AE26,0,(COLUMN(X26)-COLUMN($E$2))*10)),"",OFFSET(Tabulation!AE26,0,(COLUMN(X26)-COLUMN($E$2))*10))</f>
      </c>
      <c r="Y26">
        <f ca="1">IF(ISERROR(OFFSET(Tabulation!AF26,0,(COLUMN(Y26)-COLUMN($E$2))*10)),"",OFFSET(Tabulation!AF26,0,(COLUMN(Y26)-COLUMN($E$2))*10))</f>
      </c>
      <c r="Z26">
        <f ca="1">IF(ISERROR(OFFSET(Tabulation!AG26,0,(COLUMN(Z26)-COLUMN($E$2))*10)),"",OFFSET(Tabulation!AG26,0,(COLUMN(Z26)-COLUMN($E$2))*10))</f>
      </c>
      <c r="AA26">
        <f ca="1">IF(ISERROR(OFFSET(Tabulation!AH26,0,(COLUMN(AA26)-COLUMN($E$2))*10)),"",OFFSET(Tabulation!AH26,0,(COLUMN(AA26)-COLUMN($E$2))*10))</f>
      </c>
      <c r="AB26">
        <f ca="1">IF(ISERROR(OFFSET(Tabulation!AI26,0,(COLUMN(AB26)-COLUMN($E$2))*10)),"",OFFSET(Tabulation!AI26,0,(COLUMN(AB26)-COLUMN($E$2))*10))</f>
      </c>
      <c r="AC26">
        <f ca="1">IF(ISERROR(OFFSET(Tabulation!AJ26,0,(COLUMN(AC26)-COLUMN($E$2))*10)),"",OFFSET(Tabulation!AJ26,0,(COLUMN(AC26)-COLUMN($E$2))*10))</f>
      </c>
      <c r="AD26">
        <f ca="1">IF(ISERROR(OFFSET(Tabulation!AK26,0,(COLUMN(AD26)-COLUMN($E$2))*10)),"",OFFSET(Tabulation!AK26,0,(COLUMN(AD26)-COLUMN($E$2))*10))</f>
      </c>
      <c r="AE26">
        <f ca="1">IF(ISERROR(OFFSET(Tabulation!AL26,0,(COLUMN(AE26)-COLUMN($E$2))*10)),"",OFFSET(Tabulation!AL26,0,(COLUMN(AE26)-COLUMN($E$2))*10))</f>
      </c>
      <c r="AF26">
        <f ca="1">IF(ISERROR(OFFSET(Tabulation!AM26,0,(COLUMN(AF26)-COLUMN($E$2))*10)),"",OFFSET(Tabulation!AM26,0,(COLUMN(AF26)-COLUMN($E$2))*10))</f>
      </c>
      <c r="AG26">
        <f ca="1">IF(ISERROR(OFFSET(Tabulation!AN26,0,(COLUMN(AG26)-COLUMN($E$2))*10)),"",OFFSET(Tabulation!AN26,0,(COLUMN(AG26)-COLUMN($E$2))*10))</f>
      </c>
      <c r="AH26">
        <f ca="1">IF(ISERROR(OFFSET(Tabulation!AO26,0,(COLUMN(AH26)-COLUMN($E$2))*10)),"",OFFSET(Tabulation!AO26,0,(COLUMN(AH26)-COLUMN($E$2))*10))</f>
      </c>
      <c r="AI26">
        <f ca="1">IF(ISERROR(OFFSET(Tabulation!AP26,0,(COLUMN(AI26)-COLUMN($E$2))*10)),"",OFFSET(Tabulation!AP26,0,(COLUMN(AI26)-COLUMN($E$2))*10))</f>
      </c>
      <c r="AJ26">
        <f ca="1">IF(ISERROR(OFFSET(Tabulation!AQ26,0,(COLUMN(AJ26)-COLUMN($E$2))*10)),"",OFFSET(Tabulation!AQ26,0,(COLUMN(AJ26)-COLUMN($E$2))*10))</f>
      </c>
      <c r="AK26">
        <f ca="1">IF(ISERROR(OFFSET(Tabulation!AR26,0,(COLUMN(AK26)-COLUMN($E$2))*10)),"",OFFSET(Tabulation!AR26,0,(COLUMN(AK26)-COLUMN($E$2))*10))</f>
      </c>
      <c r="AL26">
        <f ca="1">IF(ISERROR(OFFSET(Tabulation!AS26,0,(COLUMN(AL26)-COLUMN($E$2))*10)),"",OFFSET(Tabulation!AS26,0,(COLUMN(AL26)-COLUMN($E$2))*10))</f>
      </c>
      <c r="AM26">
        <f ca="1">IF(ISERROR(OFFSET(Tabulation!AT26,0,(COLUMN(AM26)-COLUMN($E$2))*10)),"",OFFSET(Tabulation!AT26,0,(COLUMN(AM26)-COLUMN($E$2))*10))</f>
      </c>
      <c r="AN26">
        <f ca="1">IF(ISERROR(OFFSET(Tabulation!AU26,0,(COLUMN(AN26)-COLUMN($E$2))*10)),"",OFFSET(Tabulation!AU26,0,(COLUMN(AN26)-COLUMN($E$2))*10))</f>
      </c>
      <c r="AO26">
        <f ca="1">IF(ISERROR(OFFSET(Tabulation!AV26,0,(COLUMN(AO26)-COLUMN($E$2))*10)),"",OFFSET(Tabulation!AV26,0,(COLUMN(AO26)-COLUMN($E$2))*10))</f>
      </c>
      <c r="AP26" s="1">
        <f t="shared" si="0"/>
        <v>0.2525</v>
      </c>
      <c r="AQ26">
        <f t="shared" si="1"/>
        <v>11</v>
      </c>
      <c r="AR26" t="str">
        <f ca="1">IF(ISBLANK((OFFSET(Tabulation!E26,0,($AQ26-1)*11))),"",OFFSET(Tabulation!E26,0,($AQ26-1)*11))</f>
        <v>Gordon Foods</v>
      </c>
      <c r="AS26" t="str">
        <f ca="1">IF(ISBLANK((OFFSET(Tabulation!F26,0,($AQ26-1)*11))),"",OFFSET(Tabulation!F26,0,($AQ26-1)*11))</f>
        <v> Net 30</v>
      </c>
      <c r="AT26" t="str">
        <f ca="1">IF(ISBLANK((OFFSET(Tabulation!G26,0,($AQ26-1)*11))),"",OFFSET(Tabulation!G26,0,($AQ26-1)*11))</f>
        <v>General Mills</v>
      </c>
      <c r="AU26" t="str">
        <f ca="1">IF(ISBLANK((OFFSET(Tabulation!H26,0,($AQ26-1)*11))),"",OFFSET(Tabulation!H26,0,($AQ26-1)*11))</f>
        <v>45976</v>
      </c>
      <c r="AV26" t="str">
        <f ca="1">IF(ISBLANK((OFFSET(Tabulation!I26,0,($AQ26-1)*11))),"",OFFSET(Tabulation!I26,0,($AQ26-1)*11))</f>
        <v>144/1.24 oz</v>
      </c>
      <c r="AW26">
        <f ca="1">IF(ISBLANK((OFFSET(Tabulation!J26,0,($AQ26-1)*11))),"",OFFSET(Tabulation!J26,0,($AQ26-1)*11))</f>
        <v>144</v>
      </c>
      <c r="AX26">
        <f ca="1">IF(ISBLANK((OFFSET(Tabulation!K26,0,($AQ26-1)*11))),"",OFFSET(Tabulation!K26,0,($AQ26-1)*11))</f>
        <v>36.36</v>
      </c>
      <c r="AY26">
        <f ca="1">IF(ISBLANK((OFFSET(Tabulation!L26,0,($AQ26-1)*11))),"",OFFSET(Tabulation!L26,0,($AQ26-1)*11))</f>
        <v>0.2525</v>
      </c>
      <c r="AZ26">
        <f ca="1">IF(ISBLANK((OFFSET(Tabulation!M26,0,($AQ26-1)*11))),"",OFFSET(Tabulation!M26,0,($AQ26-1)*11))</f>
        <v>47268</v>
      </c>
      <c r="BA26" t="str">
        <f ca="1">IF(ISBLANK((OFFSET(Tabulation!N26,0,($AQ26-1)*11))),"",OFFSET(Tabulation!N26,0,($AQ26-1)*11))</f>
        <v>Yes</v>
      </c>
      <c r="BB26">
        <f ca="1">IF(ISBLANK((OFFSET(Tabulation!O26,0,($AQ26-1)*11))),"",OFFSET(Tabulation!O26,0,($AQ26-1)*11))</f>
      </c>
    </row>
    <row r="27" spans="1:54" ht="96">
      <c r="A27" s="30">
        <v>1646</v>
      </c>
      <c r="B27" s="33">
        <v>48000</v>
      </c>
      <c r="C27" s="34" t="s">
        <v>148</v>
      </c>
      <c r="D27" s="85" t="s">
        <v>588</v>
      </c>
      <c r="E27">
        <f ca="1">IF(ISERROR(OFFSET(Tabulation!L27,0,(COLUMN(E27)-COLUMN($E$2))*10)),"",OFFSET(Tabulation!L27,0,(COLUMN(E27)-COLUMN($E$2))*10))</f>
      </c>
      <c r="F27">
        <f ca="1">IF(ISERROR(OFFSET(Tabulation!M27,0,(COLUMN(F27)-COLUMN($E$2))*10)),"",OFFSET(Tabulation!M27,0,(COLUMN(F27)-COLUMN($E$2))*10))</f>
      </c>
      <c r="G27">
        <f ca="1">IF(ISERROR(OFFSET(Tabulation!N27,0,(COLUMN(G27)-COLUMN($E$2))*10)),"",OFFSET(Tabulation!N27,0,(COLUMN(G27)-COLUMN($E$2))*10))</f>
      </c>
      <c r="H27">
        <f ca="1">IF(ISERROR(OFFSET(Tabulation!O27,0,(COLUMN(H27)-COLUMN($E$2))*10)),"",OFFSET(Tabulation!O27,0,(COLUMN(H27)-COLUMN($E$2))*10))</f>
      </c>
      <c r="I27">
        <f ca="1">IF(ISERROR(OFFSET(Tabulation!P27,0,(COLUMN(I27)-COLUMN($E$2))*10)),"",OFFSET(Tabulation!P27,0,(COLUMN(I27)-COLUMN($E$2))*10))</f>
      </c>
      <c r="J27">
        <f ca="1">IF(ISERROR(OFFSET(Tabulation!Q27,0,(COLUMN(J27)-COLUMN($E$2))*10)),"",OFFSET(Tabulation!Q27,0,(COLUMN(J27)-COLUMN($E$2))*10))</f>
      </c>
      <c r="K27">
        <f ca="1">IF(ISERROR(OFFSET(Tabulation!R27,0,(COLUMN(K27)-COLUMN($E$2))*10)),"",OFFSET(Tabulation!R27,0,(COLUMN(K27)-COLUMN($E$2))*10))</f>
      </c>
      <c r="L27">
        <f ca="1">IF(ISERROR(OFFSET(Tabulation!S27,0,(COLUMN(L27)-COLUMN($E$2))*10)),"",OFFSET(Tabulation!S27,0,(COLUMN(L27)-COLUMN($E$2))*10))</f>
        <v>0.5208333333333334</v>
      </c>
      <c r="M27">
        <f ca="1">IF(ISERROR(OFFSET(Tabulation!T27,0,(COLUMN(M27)-COLUMN($E$2))*10)),"",OFFSET(Tabulation!T27,0,(COLUMN(M27)-COLUMN($E$2))*10))</f>
      </c>
      <c r="N27">
        <f ca="1">IF(ISERROR(OFFSET(Tabulation!U27,0,(COLUMN(N27)-COLUMN($E$2))*10)),"",OFFSET(Tabulation!U27,0,(COLUMN(N27)-COLUMN($E$2))*10))</f>
      </c>
      <c r="O27">
        <f ca="1">IF(ISERROR(OFFSET(Tabulation!V27,0,(COLUMN(O27)-COLUMN($E$2))*10)),"",OFFSET(Tabulation!V27,0,(COLUMN(O27)-COLUMN($E$2))*10))</f>
        <v>11.56</v>
      </c>
      <c r="P27">
        <f ca="1">IF(ISERROR(OFFSET(Tabulation!W27,0,(COLUMN(P27)-COLUMN($E$2))*10)),"",OFFSET(Tabulation!W27,0,(COLUMN(P27)-COLUMN($E$2))*10))</f>
      </c>
      <c r="Q27">
        <f ca="1">IF(ISERROR(OFFSET(Tabulation!X27,0,(COLUMN(Q27)-COLUMN($E$2))*10)),"",OFFSET(Tabulation!X27,0,(COLUMN(Q27)-COLUMN($E$2))*10))</f>
      </c>
      <c r="R27">
        <f ca="1">IF(ISERROR(OFFSET(Tabulation!Y27,0,(COLUMN(R27)-COLUMN($E$2))*10)),"",OFFSET(Tabulation!Y27,0,(COLUMN(R27)-COLUMN($E$2))*10))</f>
      </c>
      <c r="S27">
        <f ca="1">IF(ISERROR(OFFSET(Tabulation!Z27,0,(COLUMN(S27)-COLUMN($E$2))*10)),"",OFFSET(Tabulation!Z27,0,(COLUMN(S27)-COLUMN($E$2))*10))</f>
      </c>
      <c r="T27">
        <f ca="1">IF(ISERROR(OFFSET(Tabulation!AA27,0,(COLUMN(T27)-COLUMN($E$2))*10)),"",OFFSET(Tabulation!AA27,0,(COLUMN(T27)-COLUMN($E$2))*10))</f>
      </c>
      <c r="U27">
        <f ca="1">IF(ISERROR(OFFSET(Tabulation!AB27,0,(COLUMN(U27)-COLUMN($E$2))*10)),"",OFFSET(Tabulation!AB27,0,(COLUMN(U27)-COLUMN($E$2))*10))</f>
      </c>
      <c r="V27">
        <f ca="1">IF(ISERROR(OFFSET(Tabulation!AC27,0,(COLUMN(V27)-COLUMN($E$2))*10)),"",OFFSET(Tabulation!AC27,0,(COLUMN(V27)-COLUMN($E$2))*10))</f>
      </c>
      <c r="W27">
        <f ca="1">IF(ISERROR(OFFSET(Tabulation!AD27,0,(COLUMN(W27)-COLUMN($E$2))*10)),"",OFFSET(Tabulation!AD27,0,(COLUMN(W27)-COLUMN($E$2))*10))</f>
      </c>
      <c r="X27">
        <f ca="1">IF(ISERROR(OFFSET(Tabulation!AE27,0,(COLUMN(X27)-COLUMN($E$2))*10)),"",OFFSET(Tabulation!AE27,0,(COLUMN(X27)-COLUMN($E$2))*10))</f>
      </c>
      <c r="Y27">
        <f ca="1">IF(ISERROR(OFFSET(Tabulation!AF27,0,(COLUMN(Y27)-COLUMN($E$2))*10)),"",OFFSET(Tabulation!AF27,0,(COLUMN(Y27)-COLUMN($E$2))*10))</f>
      </c>
      <c r="Z27">
        <f ca="1">IF(ISERROR(OFFSET(Tabulation!AG27,0,(COLUMN(Z27)-COLUMN($E$2))*10)),"",OFFSET(Tabulation!AG27,0,(COLUMN(Z27)-COLUMN($E$2))*10))</f>
      </c>
      <c r="AA27">
        <f ca="1">IF(ISERROR(OFFSET(Tabulation!AH27,0,(COLUMN(AA27)-COLUMN($E$2))*10)),"",OFFSET(Tabulation!AH27,0,(COLUMN(AA27)-COLUMN($E$2))*10))</f>
      </c>
      <c r="AB27">
        <f ca="1">IF(ISERROR(OFFSET(Tabulation!AI27,0,(COLUMN(AB27)-COLUMN($E$2))*10)),"",OFFSET(Tabulation!AI27,0,(COLUMN(AB27)-COLUMN($E$2))*10))</f>
      </c>
      <c r="AC27">
        <f ca="1">IF(ISERROR(OFFSET(Tabulation!AJ27,0,(COLUMN(AC27)-COLUMN($E$2))*10)),"",OFFSET(Tabulation!AJ27,0,(COLUMN(AC27)-COLUMN($E$2))*10))</f>
      </c>
      <c r="AD27">
        <f ca="1">IF(ISERROR(OFFSET(Tabulation!AK27,0,(COLUMN(AD27)-COLUMN($E$2))*10)),"",OFFSET(Tabulation!AK27,0,(COLUMN(AD27)-COLUMN($E$2))*10))</f>
      </c>
      <c r="AE27">
        <f ca="1">IF(ISERROR(OFFSET(Tabulation!AL27,0,(COLUMN(AE27)-COLUMN($E$2))*10)),"",OFFSET(Tabulation!AL27,0,(COLUMN(AE27)-COLUMN($E$2))*10))</f>
      </c>
      <c r="AF27">
        <f ca="1">IF(ISERROR(OFFSET(Tabulation!AM27,0,(COLUMN(AF27)-COLUMN($E$2))*10)),"",OFFSET(Tabulation!AM27,0,(COLUMN(AF27)-COLUMN($E$2))*10))</f>
      </c>
      <c r="AG27">
        <f ca="1">IF(ISERROR(OFFSET(Tabulation!AN27,0,(COLUMN(AG27)-COLUMN($E$2))*10)),"",OFFSET(Tabulation!AN27,0,(COLUMN(AG27)-COLUMN($E$2))*10))</f>
      </c>
      <c r="AH27">
        <f ca="1">IF(ISERROR(OFFSET(Tabulation!AO27,0,(COLUMN(AH27)-COLUMN($E$2))*10)),"",OFFSET(Tabulation!AO27,0,(COLUMN(AH27)-COLUMN($E$2))*10))</f>
      </c>
      <c r="AI27">
        <f ca="1">IF(ISERROR(OFFSET(Tabulation!AP27,0,(COLUMN(AI27)-COLUMN($E$2))*10)),"",OFFSET(Tabulation!AP27,0,(COLUMN(AI27)-COLUMN($E$2))*10))</f>
      </c>
      <c r="AJ27">
        <f ca="1">IF(ISERROR(OFFSET(Tabulation!AQ27,0,(COLUMN(AJ27)-COLUMN($E$2))*10)),"",OFFSET(Tabulation!AQ27,0,(COLUMN(AJ27)-COLUMN($E$2))*10))</f>
      </c>
      <c r="AK27">
        <f ca="1">IF(ISERROR(OFFSET(Tabulation!AR27,0,(COLUMN(AK27)-COLUMN($E$2))*10)),"",OFFSET(Tabulation!AR27,0,(COLUMN(AK27)-COLUMN($E$2))*10))</f>
      </c>
      <c r="AL27">
        <f ca="1">IF(ISERROR(OFFSET(Tabulation!AS27,0,(COLUMN(AL27)-COLUMN($E$2))*10)),"",OFFSET(Tabulation!AS27,0,(COLUMN(AL27)-COLUMN($E$2))*10))</f>
      </c>
      <c r="AM27">
        <f ca="1">IF(ISERROR(OFFSET(Tabulation!AT27,0,(COLUMN(AM27)-COLUMN($E$2))*10)),"",OFFSET(Tabulation!AT27,0,(COLUMN(AM27)-COLUMN($E$2))*10))</f>
      </c>
      <c r="AN27">
        <f ca="1">IF(ISERROR(OFFSET(Tabulation!AU27,0,(COLUMN(AN27)-COLUMN($E$2))*10)),"",OFFSET(Tabulation!AU27,0,(COLUMN(AN27)-COLUMN($E$2))*10))</f>
      </c>
      <c r="AO27">
        <f ca="1">IF(ISERROR(OFFSET(Tabulation!AV27,0,(COLUMN(AO27)-COLUMN($E$2))*10)),"",OFFSET(Tabulation!AV27,0,(COLUMN(AO27)-COLUMN($E$2))*10))</f>
      </c>
      <c r="AP27" s="1">
        <f t="shared" si="0"/>
        <v>0.5208333333333334</v>
      </c>
      <c r="AQ27">
        <f t="shared" si="1"/>
        <v>8</v>
      </c>
      <c r="AR27" t="str">
        <f ca="1">IF(ISBLANK((OFFSET(Tabulation!E27,0,($AQ27-1)*11))),"",OFFSET(Tabulation!E27,0,($AQ27-1)*11))</f>
        <v>U S Foods </v>
      </c>
      <c r="AS27" t="str">
        <f ca="1">IF(ISBLANK((OFFSET(Tabulation!F27,0,($AQ27-1)*11))),"",OFFSET(Tabulation!F27,0,($AQ27-1)*11))</f>
        <v>EOM 10</v>
      </c>
      <c r="AT27" t="str">
        <f ca="1">IF(ISBLANK((OFFSET(Tabulation!G27,0,($AQ27-1)*11))),"",OFFSET(Tabulation!G27,0,($AQ27-1)*11))</f>
        <v>Fruit Wave</v>
      </c>
      <c r="AU27" t="str">
        <f ca="1">IF(ISBLANK((OFFSET(Tabulation!H27,0,($AQ27-1)*11))),"",OFFSET(Tabulation!H27,0,($AQ27-1)*11))</f>
        <v>2908697</v>
      </c>
      <c r="AV27" t="str">
        <f ca="1">IF(ISBLANK((OFFSET(Tabulation!I27,0,($AQ27-1)*11))),"",OFFSET(Tabulation!I27,0,($AQ27-1)*11))</f>
        <v>24/12 oz</v>
      </c>
      <c r="AW27">
        <f ca="1">IF(ISBLANK((OFFSET(Tabulation!J27,0,($AQ27-1)*11))),"",OFFSET(Tabulation!J27,0,($AQ27-1)*11))</f>
        <v>24</v>
      </c>
      <c r="AX27">
        <f ca="1">IF(ISBLANK((OFFSET(Tabulation!K27,0,($AQ27-1)*11))),"",OFFSET(Tabulation!K27,0,($AQ27-1)*11))</f>
        <v>12.5</v>
      </c>
      <c r="AY27">
        <f ca="1">IF(ISBLANK((OFFSET(Tabulation!L27,0,($AQ27-1)*11))),"",OFFSET(Tabulation!L27,0,($AQ27-1)*11))</f>
        <v>0.5208333333333334</v>
      </c>
      <c r="AZ27">
        <f ca="1">IF(ISBLANK((OFFSET(Tabulation!M27,0,($AQ27-1)*11))),"",OFFSET(Tabulation!M27,0,($AQ27-1)*11))</f>
        <v>24999.84</v>
      </c>
      <c r="BA27" t="str">
        <f ca="1">IF(ISBLANK((OFFSET(Tabulation!N27,0,($AQ27-1)*11))),"",OFFSET(Tabulation!N27,0,($AQ27-1)*11))</f>
        <v>Yes</v>
      </c>
      <c r="BB27" t="str">
        <f ca="1">IF(ISBLANK((OFFSET(Tabulation!O27,0,($AQ27-1)*11))),"",OFFSET(Tabulation!O27,0,($AQ27-1)*11))</f>
        <v>MFG# 00308-Mango</v>
      </c>
    </row>
    <row r="28" spans="1:54" ht="108">
      <c r="A28" s="30">
        <v>1647</v>
      </c>
      <c r="B28" s="33">
        <v>48000</v>
      </c>
      <c r="C28" s="34" t="s">
        <v>148</v>
      </c>
      <c r="D28" s="85" t="s">
        <v>0</v>
      </c>
      <c r="E28">
        <f ca="1">IF(ISERROR(OFFSET(Tabulation!L28,0,(COLUMN(E28)-COLUMN($E$2))*10)),"",OFFSET(Tabulation!L28,0,(COLUMN(E28)-COLUMN($E$2))*10))</f>
      </c>
      <c r="F28">
        <f ca="1">IF(ISERROR(OFFSET(Tabulation!M28,0,(COLUMN(F28)-COLUMN($E$2))*10)),"",OFFSET(Tabulation!M28,0,(COLUMN(F28)-COLUMN($E$2))*10))</f>
      </c>
      <c r="G28">
        <f ca="1">IF(ISERROR(OFFSET(Tabulation!N28,0,(COLUMN(G28)-COLUMN($E$2))*10)),"",OFFSET(Tabulation!N28,0,(COLUMN(G28)-COLUMN($E$2))*10))</f>
      </c>
      <c r="H28">
        <f ca="1">IF(ISERROR(OFFSET(Tabulation!O28,0,(COLUMN(H28)-COLUMN($E$2))*10)),"",OFFSET(Tabulation!O28,0,(COLUMN(H28)-COLUMN($E$2))*10))</f>
      </c>
      <c r="I28">
        <f ca="1">IF(ISERROR(OFFSET(Tabulation!P28,0,(COLUMN(I28)-COLUMN($E$2))*10)),"",OFFSET(Tabulation!P28,0,(COLUMN(I28)-COLUMN($E$2))*10))</f>
      </c>
      <c r="J28">
        <f ca="1">IF(ISERROR(OFFSET(Tabulation!Q28,0,(COLUMN(J28)-COLUMN($E$2))*10)),"",OFFSET(Tabulation!Q28,0,(COLUMN(J28)-COLUMN($E$2))*10))</f>
      </c>
      <c r="K28">
        <f ca="1">IF(ISERROR(OFFSET(Tabulation!R28,0,(COLUMN(K28)-COLUMN($E$2))*10)),"",OFFSET(Tabulation!R28,0,(COLUMN(K28)-COLUMN($E$2))*10))</f>
      </c>
      <c r="L28">
        <f ca="1">IF(ISERROR(OFFSET(Tabulation!S28,0,(COLUMN(L28)-COLUMN($E$2))*10)),"",OFFSET(Tabulation!S28,0,(COLUMN(L28)-COLUMN($E$2))*10))</f>
        <v>0.5208333333333334</v>
      </c>
      <c r="M28">
        <f ca="1">IF(ISERROR(OFFSET(Tabulation!T28,0,(COLUMN(M28)-COLUMN($E$2))*10)),"",OFFSET(Tabulation!T28,0,(COLUMN(M28)-COLUMN($E$2))*10))</f>
      </c>
      <c r="N28">
        <f ca="1">IF(ISERROR(OFFSET(Tabulation!U28,0,(COLUMN(N28)-COLUMN($E$2))*10)),"",OFFSET(Tabulation!U28,0,(COLUMN(N28)-COLUMN($E$2))*10))</f>
      </c>
      <c r="O28">
        <f ca="1">IF(ISERROR(OFFSET(Tabulation!V28,0,(COLUMN(O28)-COLUMN($E$2))*10)),"",OFFSET(Tabulation!V28,0,(COLUMN(O28)-COLUMN($E$2))*10))</f>
        <v>11.56</v>
      </c>
      <c r="P28">
        <f ca="1">IF(ISERROR(OFFSET(Tabulation!W28,0,(COLUMN(P28)-COLUMN($E$2))*10)),"",OFFSET(Tabulation!W28,0,(COLUMN(P28)-COLUMN($E$2))*10))</f>
      </c>
      <c r="Q28">
        <f ca="1">IF(ISERROR(OFFSET(Tabulation!X28,0,(COLUMN(Q28)-COLUMN($E$2))*10)),"",OFFSET(Tabulation!X28,0,(COLUMN(Q28)-COLUMN($E$2))*10))</f>
      </c>
      <c r="R28">
        <f ca="1">IF(ISERROR(OFFSET(Tabulation!Y28,0,(COLUMN(R28)-COLUMN($E$2))*10)),"",OFFSET(Tabulation!Y28,0,(COLUMN(R28)-COLUMN($E$2))*10))</f>
      </c>
      <c r="S28">
        <f ca="1">IF(ISERROR(OFFSET(Tabulation!Z28,0,(COLUMN(S28)-COLUMN($E$2))*10)),"",OFFSET(Tabulation!Z28,0,(COLUMN(S28)-COLUMN($E$2))*10))</f>
      </c>
      <c r="T28">
        <f ca="1">IF(ISERROR(OFFSET(Tabulation!AA28,0,(COLUMN(T28)-COLUMN($E$2))*10)),"",OFFSET(Tabulation!AA28,0,(COLUMN(T28)-COLUMN($E$2))*10))</f>
      </c>
      <c r="U28">
        <f ca="1">IF(ISERROR(OFFSET(Tabulation!AB28,0,(COLUMN(U28)-COLUMN($E$2))*10)),"",OFFSET(Tabulation!AB28,0,(COLUMN(U28)-COLUMN($E$2))*10))</f>
      </c>
      <c r="V28">
        <f ca="1">IF(ISERROR(OFFSET(Tabulation!AC28,0,(COLUMN(V28)-COLUMN($E$2))*10)),"",OFFSET(Tabulation!AC28,0,(COLUMN(V28)-COLUMN($E$2))*10))</f>
      </c>
      <c r="W28">
        <f ca="1">IF(ISERROR(OFFSET(Tabulation!AD28,0,(COLUMN(W28)-COLUMN($E$2))*10)),"",OFFSET(Tabulation!AD28,0,(COLUMN(W28)-COLUMN($E$2))*10))</f>
      </c>
      <c r="X28">
        <f ca="1">IF(ISERROR(OFFSET(Tabulation!AE28,0,(COLUMN(X28)-COLUMN($E$2))*10)),"",OFFSET(Tabulation!AE28,0,(COLUMN(X28)-COLUMN($E$2))*10))</f>
      </c>
      <c r="Y28">
        <f ca="1">IF(ISERROR(OFFSET(Tabulation!AF28,0,(COLUMN(Y28)-COLUMN($E$2))*10)),"",OFFSET(Tabulation!AF28,0,(COLUMN(Y28)-COLUMN($E$2))*10))</f>
      </c>
      <c r="Z28">
        <f ca="1">IF(ISERROR(OFFSET(Tabulation!AG28,0,(COLUMN(Z28)-COLUMN($E$2))*10)),"",OFFSET(Tabulation!AG28,0,(COLUMN(Z28)-COLUMN($E$2))*10))</f>
      </c>
      <c r="AA28">
        <f ca="1">IF(ISERROR(OFFSET(Tabulation!AH28,0,(COLUMN(AA28)-COLUMN($E$2))*10)),"",OFFSET(Tabulation!AH28,0,(COLUMN(AA28)-COLUMN($E$2))*10))</f>
      </c>
      <c r="AB28">
        <f ca="1">IF(ISERROR(OFFSET(Tabulation!AI28,0,(COLUMN(AB28)-COLUMN($E$2))*10)),"",OFFSET(Tabulation!AI28,0,(COLUMN(AB28)-COLUMN($E$2))*10))</f>
      </c>
      <c r="AC28">
        <f ca="1">IF(ISERROR(OFFSET(Tabulation!AJ28,0,(COLUMN(AC28)-COLUMN($E$2))*10)),"",OFFSET(Tabulation!AJ28,0,(COLUMN(AC28)-COLUMN($E$2))*10))</f>
      </c>
      <c r="AD28">
        <f ca="1">IF(ISERROR(OFFSET(Tabulation!AK28,0,(COLUMN(AD28)-COLUMN($E$2))*10)),"",OFFSET(Tabulation!AK28,0,(COLUMN(AD28)-COLUMN($E$2))*10))</f>
      </c>
      <c r="AE28">
        <f ca="1">IF(ISERROR(OFFSET(Tabulation!AL28,0,(COLUMN(AE28)-COLUMN($E$2))*10)),"",OFFSET(Tabulation!AL28,0,(COLUMN(AE28)-COLUMN($E$2))*10))</f>
      </c>
      <c r="AF28">
        <f ca="1">IF(ISERROR(OFFSET(Tabulation!AM28,0,(COLUMN(AF28)-COLUMN($E$2))*10)),"",OFFSET(Tabulation!AM28,0,(COLUMN(AF28)-COLUMN($E$2))*10))</f>
      </c>
      <c r="AG28">
        <f ca="1">IF(ISERROR(OFFSET(Tabulation!AN28,0,(COLUMN(AG28)-COLUMN($E$2))*10)),"",OFFSET(Tabulation!AN28,0,(COLUMN(AG28)-COLUMN($E$2))*10))</f>
      </c>
      <c r="AH28">
        <f ca="1">IF(ISERROR(OFFSET(Tabulation!AO28,0,(COLUMN(AH28)-COLUMN($E$2))*10)),"",OFFSET(Tabulation!AO28,0,(COLUMN(AH28)-COLUMN($E$2))*10))</f>
      </c>
      <c r="AI28">
        <f ca="1">IF(ISERROR(OFFSET(Tabulation!AP28,0,(COLUMN(AI28)-COLUMN($E$2))*10)),"",OFFSET(Tabulation!AP28,0,(COLUMN(AI28)-COLUMN($E$2))*10))</f>
      </c>
      <c r="AJ28">
        <f ca="1">IF(ISERROR(OFFSET(Tabulation!AQ28,0,(COLUMN(AJ28)-COLUMN($E$2))*10)),"",OFFSET(Tabulation!AQ28,0,(COLUMN(AJ28)-COLUMN($E$2))*10))</f>
      </c>
      <c r="AK28">
        <f ca="1">IF(ISERROR(OFFSET(Tabulation!AR28,0,(COLUMN(AK28)-COLUMN($E$2))*10)),"",OFFSET(Tabulation!AR28,0,(COLUMN(AK28)-COLUMN($E$2))*10))</f>
      </c>
      <c r="AL28">
        <f ca="1">IF(ISERROR(OFFSET(Tabulation!AS28,0,(COLUMN(AL28)-COLUMN($E$2))*10)),"",OFFSET(Tabulation!AS28,0,(COLUMN(AL28)-COLUMN($E$2))*10))</f>
      </c>
      <c r="AM28">
        <f ca="1">IF(ISERROR(OFFSET(Tabulation!AT28,0,(COLUMN(AM28)-COLUMN($E$2))*10)),"",OFFSET(Tabulation!AT28,0,(COLUMN(AM28)-COLUMN($E$2))*10))</f>
      </c>
      <c r="AN28">
        <f ca="1">IF(ISERROR(OFFSET(Tabulation!AU28,0,(COLUMN(AN28)-COLUMN($E$2))*10)),"",OFFSET(Tabulation!AU28,0,(COLUMN(AN28)-COLUMN($E$2))*10))</f>
      </c>
      <c r="AO28">
        <f ca="1">IF(ISERROR(OFFSET(Tabulation!AV28,0,(COLUMN(AO28)-COLUMN($E$2))*10)),"",OFFSET(Tabulation!AV28,0,(COLUMN(AO28)-COLUMN($E$2))*10))</f>
      </c>
      <c r="AP28" s="1">
        <f t="shared" si="0"/>
        <v>0.5208333333333334</v>
      </c>
      <c r="AQ28">
        <f t="shared" si="1"/>
        <v>8</v>
      </c>
      <c r="AR28" t="str">
        <f ca="1">IF(ISBLANK((OFFSET(Tabulation!E28,0,($AQ28-1)*11))),"",OFFSET(Tabulation!E28,0,($AQ28-1)*11))</f>
        <v>U S Foods </v>
      </c>
      <c r="AS28" t="str">
        <f ca="1">IF(ISBLANK((OFFSET(Tabulation!F28,0,($AQ28-1)*11))),"",OFFSET(Tabulation!F28,0,($AQ28-1)*11))</f>
        <v>EOM 10</v>
      </c>
      <c r="AT28" t="str">
        <f ca="1">IF(ISBLANK((OFFSET(Tabulation!G28,0,($AQ28-1)*11))),"",OFFSET(Tabulation!G28,0,($AQ28-1)*11))</f>
        <v>Fruit Wave</v>
      </c>
      <c r="AU28" t="str">
        <f ca="1">IF(ISBLANK((OFFSET(Tabulation!H28,0,($AQ28-1)*11))),"",OFFSET(Tabulation!H28,0,($AQ28-1)*11))</f>
        <v>2908754</v>
      </c>
      <c r="AV28" t="str">
        <f ca="1">IF(ISBLANK((OFFSET(Tabulation!I28,0,($AQ28-1)*11))),"",OFFSET(Tabulation!I28,0,($AQ28-1)*11))</f>
        <v>24/12 oz</v>
      </c>
      <c r="AW28">
        <f ca="1">IF(ISBLANK((OFFSET(Tabulation!J28,0,($AQ28-1)*11))),"",OFFSET(Tabulation!J28,0,($AQ28-1)*11))</f>
        <v>24</v>
      </c>
      <c r="AX28">
        <f ca="1">IF(ISBLANK((OFFSET(Tabulation!K28,0,($AQ28-1)*11))),"",OFFSET(Tabulation!K28,0,($AQ28-1)*11))</f>
        <v>12.5</v>
      </c>
      <c r="AY28">
        <f ca="1">IF(ISBLANK((OFFSET(Tabulation!L28,0,($AQ28-1)*11))),"",OFFSET(Tabulation!L28,0,($AQ28-1)*11))</f>
        <v>0.5208333333333334</v>
      </c>
      <c r="AZ28">
        <f ca="1">IF(ISBLANK((OFFSET(Tabulation!M28,0,($AQ28-1)*11))),"",OFFSET(Tabulation!M28,0,($AQ28-1)*11))</f>
        <v>24999.84</v>
      </c>
      <c r="BA28" t="str">
        <f ca="1">IF(ISBLANK((OFFSET(Tabulation!N28,0,($AQ28-1)*11))),"",OFFSET(Tabulation!N28,0,($AQ28-1)*11))</f>
        <v>Yes</v>
      </c>
      <c r="BB28" t="str">
        <f ca="1">IF(ISBLANK((OFFSET(Tabulation!O28,0,($AQ28-1)*11))),"",OFFSET(Tabulation!O28,0,($AQ28-1)*11))</f>
        <v>MFG# 00306-Cherry</v>
      </c>
    </row>
    <row r="29" spans="1:54" ht="96">
      <c r="A29" s="30">
        <v>1648</v>
      </c>
      <c r="B29" s="33">
        <v>48000</v>
      </c>
      <c r="C29" s="34" t="s">
        <v>148</v>
      </c>
      <c r="D29" s="85" t="s">
        <v>1</v>
      </c>
      <c r="E29">
        <f ca="1">IF(ISERROR(OFFSET(Tabulation!L29,0,(COLUMN(E29)-COLUMN($E$2))*10)),"",OFFSET(Tabulation!L29,0,(COLUMN(E29)-COLUMN($E$2))*10))</f>
        <v>0.45416666666666666</v>
      </c>
      <c r="F29">
        <f ca="1">IF(ISERROR(OFFSET(Tabulation!M29,0,(COLUMN(F29)-COLUMN($E$2))*10)),"",OFFSET(Tabulation!M29,0,(COLUMN(F29)-COLUMN($E$2))*10))</f>
        <v>0.41250000000000003</v>
      </c>
      <c r="G29">
        <f ca="1">IF(ISERROR(OFFSET(Tabulation!N29,0,(COLUMN(G29)-COLUMN($E$2))*10)),"",OFFSET(Tabulation!N29,0,(COLUMN(G29)-COLUMN($E$2))*10))</f>
        <v>0.3958333333333333</v>
      </c>
      <c r="H29">
        <f ca="1">IF(ISERROR(OFFSET(Tabulation!O29,0,(COLUMN(H29)-COLUMN($E$2))*10)),"",OFFSET(Tabulation!O29,0,(COLUMN(H29)-COLUMN($E$2))*10))</f>
      </c>
      <c r="I29">
        <f ca="1">IF(ISERROR(OFFSET(Tabulation!P29,0,(COLUMN(I29)-COLUMN($E$2))*10)),"",OFFSET(Tabulation!P29,0,(COLUMN(I29)-COLUMN($E$2))*10))</f>
      </c>
      <c r="J29">
        <f ca="1">IF(ISERROR(OFFSET(Tabulation!Q29,0,(COLUMN(J29)-COLUMN($E$2))*10)),"",OFFSET(Tabulation!Q29,0,(COLUMN(J29)-COLUMN($E$2))*10))</f>
      </c>
      <c r="K29">
        <f ca="1">IF(ISERROR(OFFSET(Tabulation!R29,0,(COLUMN(K29)-COLUMN($E$2))*10)),"",OFFSET(Tabulation!R29,0,(COLUMN(K29)-COLUMN($E$2))*10))</f>
      </c>
      <c r="L29">
        <f ca="1">IF(ISERROR(OFFSET(Tabulation!S29,0,(COLUMN(L29)-COLUMN($E$2))*10)),"",OFFSET(Tabulation!S29,0,(COLUMN(L29)-COLUMN($E$2))*10))</f>
        <v>0.5104166666666666</v>
      </c>
      <c r="M29">
        <f ca="1">IF(ISERROR(OFFSET(Tabulation!T29,0,(COLUMN(M29)-COLUMN($E$2))*10)),"",OFFSET(Tabulation!T29,0,(COLUMN(M29)-COLUMN($E$2))*10))</f>
      </c>
      <c r="N29">
        <f ca="1">IF(ISERROR(OFFSET(Tabulation!U29,0,(COLUMN(N29)-COLUMN($E$2))*10)),"",OFFSET(Tabulation!U29,0,(COLUMN(N29)-COLUMN($E$2))*10))</f>
      </c>
      <c r="O29">
        <f ca="1">IF(ISERROR(OFFSET(Tabulation!V29,0,(COLUMN(O29)-COLUMN($E$2))*10)),"",OFFSET(Tabulation!V29,0,(COLUMN(O29)-COLUMN($E$2))*10))</f>
      </c>
      <c r="P29">
        <f ca="1">IF(ISERROR(OFFSET(Tabulation!W29,0,(COLUMN(P29)-COLUMN($E$2))*10)),"",OFFSET(Tabulation!W29,0,(COLUMN(P29)-COLUMN($E$2))*10))</f>
      </c>
      <c r="Q29">
        <f ca="1">IF(ISERROR(OFFSET(Tabulation!X29,0,(COLUMN(Q29)-COLUMN($E$2))*10)),"",OFFSET(Tabulation!X29,0,(COLUMN(Q29)-COLUMN($E$2))*10))</f>
      </c>
      <c r="R29">
        <f ca="1">IF(ISERROR(OFFSET(Tabulation!Y29,0,(COLUMN(R29)-COLUMN($E$2))*10)),"",OFFSET(Tabulation!Y29,0,(COLUMN(R29)-COLUMN($E$2))*10))</f>
      </c>
      <c r="S29">
        <f ca="1">IF(ISERROR(OFFSET(Tabulation!Z29,0,(COLUMN(S29)-COLUMN($E$2))*10)),"",OFFSET(Tabulation!Z29,0,(COLUMN(S29)-COLUMN($E$2))*10))</f>
      </c>
      <c r="T29">
        <f ca="1">IF(ISERROR(OFFSET(Tabulation!AA29,0,(COLUMN(T29)-COLUMN($E$2))*10)),"",OFFSET(Tabulation!AA29,0,(COLUMN(T29)-COLUMN($E$2))*10))</f>
      </c>
      <c r="U29">
        <f ca="1">IF(ISERROR(OFFSET(Tabulation!AB29,0,(COLUMN(U29)-COLUMN($E$2))*10)),"",OFFSET(Tabulation!AB29,0,(COLUMN(U29)-COLUMN($E$2))*10))</f>
      </c>
      <c r="V29">
        <f ca="1">IF(ISERROR(OFFSET(Tabulation!AC29,0,(COLUMN(V29)-COLUMN($E$2))*10)),"",OFFSET(Tabulation!AC29,0,(COLUMN(V29)-COLUMN($E$2))*10))</f>
      </c>
      <c r="W29">
        <f ca="1">IF(ISERROR(OFFSET(Tabulation!AD29,0,(COLUMN(W29)-COLUMN($E$2))*10)),"",OFFSET(Tabulation!AD29,0,(COLUMN(W29)-COLUMN($E$2))*10))</f>
      </c>
      <c r="X29">
        <f ca="1">IF(ISERROR(OFFSET(Tabulation!AE29,0,(COLUMN(X29)-COLUMN($E$2))*10)),"",OFFSET(Tabulation!AE29,0,(COLUMN(X29)-COLUMN($E$2))*10))</f>
      </c>
      <c r="Y29">
        <f ca="1">IF(ISERROR(OFFSET(Tabulation!AF29,0,(COLUMN(Y29)-COLUMN($E$2))*10)),"",OFFSET(Tabulation!AF29,0,(COLUMN(Y29)-COLUMN($E$2))*10))</f>
      </c>
      <c r="Z29">
        <f ca="1">IF(ISERROR(OFFSET(Tabulation!AG29,0,(COLUMN(Z29)-COLUMN($E$2))*10)),"",OFFSET(Tabulation!AG29,0,(COLUMN(Z29)-COLUMN($E$2))*10))</f>
      </c>
      <c r="AA29">
        <f ca="1">IF(ISERROR(OFFSET(Tabulation!AH29,0,(COLUMN(AA29)-COLUMN($E$2))*10)),"",OFFSET(Tabulation!AH29,0,(COLUMN(AA29)-COLUMN($E$2))*10))</f>
      </c>
      <c r="AB29">
        <f ca="1">IF(ISERROR(OFFSET(Tabulation!AI29,0,(COLUMN(AB29)-COLUMN($E$2))*10)),"",OFFSET(Tabulation!AI29,0,(COLUMN(AB29)-COLUMN($E$2))*10))</f>
      </c>
      <c r="AC29">
        <f ca="1">IF(ISERROR(OFFSET(Tabulation!AJ29,0,(COLUMN(AC29)-COLUMN($E$2))*10)),"",OFFSET(Tabulation!AJ29,0,(COLUMN(AC29)-COLUMN($E$2))*10))</f>
      </c>
      <c r="AD29">
        <f ca="1">IF(ISERROR(OFFSET(Tabulation!AK29,0,(COLUMN(AD29)-COLUMN($E$2))*10)),"",OFFSET(Tabulation!AK29,0,(COLUMN(AD29)-COLUMN($E$2))*10))</f>
      </c>
      <c r="AE29">
        <f ca="1">IF(ISERROR(OFFSET(Tabulation!AL29,0,(COLUMN(AE29)-COLUMN($E$2))*10)),"",OFFSET(Tabulation!AL29,0,(COLUMN(AE29)-COLUMN($E$2))*10))</f>
      </c>
      <c r="AF29">
        <f ca="1">IF(ISERROR(OFFSET(Tabulation!AM29,0,(COLUMN(AF29)-COLUMN($E$2))*10)),"",OFFSET(Tabulation!AM29,0,(COLUMN(AF29)-COLUMN($E$2))*10))</f>
      </c>
      <c r="AG29">
        <f ca="1">IF(ISERROR(OFFSET(Tabulation!AN29,0,(COLUMN(AG29)-COLUMN($E$2))*10)),"",OFFSET(Tabulation!AN29,0,(COLUMN(AG29)-COLUMN($E$2))*10))</f>
      </c>
      <c r="AH29">
        <f ca="1">IF(ISERROR(OFFSET(Tabulation!AO29,0,(COLUMN(AH29)-COLUMN($E$2))*10)),"",OFFSET(Tabulation!AO29,0,(COLUMN(AH29)-COLUMN($E$2))*10))</f>
      </c>
      <c r="AI29">
        <f ca="1">IF(ISERROR(OFFSET(Tabulation!AP29,0,(COLUMN(AI29)-COLUMN($E$2))*10)),"",OFFSET(Tabulation!AP29,0,(COLUMN(AI29)-COLUMN($E$2))*10))</f>
      </c>
      <c r="AJ29">
        <f ca="1">IF(ISERROR(OFFSET(Tabulation!AQ29,0,(COLUMN(AJ29)-COLUMN($E$2))*10)),"",OFFSET(Tabulation!AQ29,0,(COLUMN(AJ29)-COLUMN($E$2))*10))</f>
      </c>
      <c r="AK29">
        <f ca="1">IF(ISERROR(OFFSET(Tabulation!AR29,0,(COLUMN(AK29)-COLUMN($E$2))*10)),"",OFFSET(Tabulation!AR29,0,(COLUMN(AK29)-COLUMN($E$2))*10))</f>
      </c>
      <c r="AL29">
        <f ca="1">IF(ISERROR(OFFSET(Tabulation!AS29,0,(COLUMN(AL29)-COLUMN($E$2))*10)),"",OFFSET(Tabulation!AS29,0,(COLUMN(AL29)-COLUMN($E$2))*10))</f>
      </c>
      <c r="AM29">
        <f ca="1">IF(ISERROR(OFFSET(Tabulation!AT29,0,(COLUMN(AM29)-COLUMN($E$2))*10)),"",OFFSET(Tabulation!AT29,0,(COLUMN(AM29)-COLUMN($E$2))*10))</f>
      </c>
      <c r="AN29">
        <f ca="1">IF(ISERROR(OFFSET(Tabulation!AU29,0,(COLUMN(AN29)-COLUMN($E$2))*10)),"",OFFSET(Tabulation!AU29,0,(COLUMN(AN29)-COLUMN($E$2))*10))</f>
      </c>
      <c r="AO29">
        <f ca="1">IF(ISERROR(OFFSET(Tabulation!AV29,0,(COLUMN(AO29)-COLUMN($E$2))*10)),"",OFFSET(Tabulation!AV29,0,(COLUMN(AO29)-COLUMN($E$2))*10))</f>
      </c>
      <c r="AP29" s="1">
        <f t="shared" si="0"/>
        <v>0.3958333333333333</v>
      </c>
      <c r="AQ29">
        <f t="shared" si="1"/>
        <v>3</v>
      </c>
      <c r="AR29" t="str">
        <f ca="1">IF(ISBLANK((OFFSET(Tabulation!E29,0,($AQ29-1)*11))),"",OFFSET(Tabulation!E29,0,($AQ29-1)*11))</f>
        <v>Whitlock Packaging Corp. dba Cutting Edge Beverages</v>
      </c>
      <c r="AS29" t="str">
        <f ca="1">IF(ISBLANK((OFFSET(Tabulation!F29,0,($AQ29-1)*11))),"",OFFSET(Tabulation!F29,0,($AQ29-1)*11))</f>
        <v>2%10 Net 30</v>
      </c>
      <c r="AT29" t="str">
        <f ca="1">IF(ISBLANK((OFFSET(Tabulation!G29,0,($AQ29-1)*11))),"",OFFSET(Tabulation!G29,0,($AQ29-1)*11))</f>
        <v>Juice Bowl</v>
      </c>
      <c r="AU29">
        <f ca="1">IF(ISBLANK((OFFSET(Tabulation!H29,0,($AQ29-1)*11))),"",OFFSET(Tabulation!H29,0,($AQ29-1)*11))</f>
        <v>201</v>
      </c>
      <c r="AV29" t="str">
        <f ca="1">IF(ISBLANK((OFFSET(Tabulation!I29,0,($AQ29-1)*11))),"",OFFSET(Tabulation!I29,0,($AQ29-1)*11))</f>
        <v>24/8 oz</v>
      </c>
      <c r="AW29">
        <f ca="1">IF(ISBLANK((OFFSET(Tabulation!J29,0,($AQ29-1)*11))),"",OFFSET(Tabulation!J29,0,($AQ29-1)*11))</f>
        <v>24</v>
      </c>
      <c r="AX29">
        <f ca="1">IF(ISBLANK((OFFSET(Tabulation!K29,0,($AQ29-1)*11))),"",OFFSET(Tabulation!K29,0,($AQ29-1)*11))</f>
        <v>9.5</v>
      </c>
      <c r="AY29">
        <f ca="1">IF(ISBLANK((OFFSET(Tabulation!L29,0,($AQ29-1)*11))),"",OFFSET(Tabulation!L29,0,($AQ29-1)*11))</f>
        <v>0.3958333333333333</v>
      </c>
      <c r="AZ29">
        <f ca="1">IF(ISBLANK((OFFSET(Tabulation!M29,0,($AQ29-1)*11))),"",OFFSET(Tabulation!M29,0,($AQ29-1)*11))</f>
        <v>19000</v>
      </c>
      <c r="BA29" t="str">
        <f ca="1">IF(ISBLANK((OFFSET(Tabulation!N29,0,($AQ29-1)*11))),"",OFFSET(Tabulation!N29,0,($AQ29-1)*11))</f>
        <v>Yes</v>
      </c>
      <c r="BB29" t="str">
        <f ca="1">IF(ISBLANK((OFFSET(Tabulation!O29,0,($AQ29-1)*11))),"",OFFSET(Tabulation!O29,0,($AQ29-1)*11))</f>
        <v>Orders must be shipped in 144 cs/pallets. 21 + pallet bracket</v>
      </c>
    </row>
    <row r="30" spans="1:54" ht="72">
      <c r="A30" s="30">
        <v>1649</v>
      </c>
      <c r="B30" s="33">
        <v>480000</v>
      </c>
      <c r="C30" s="34" t="s">
        <v>148</v>
      </c>
      <c r="D30" s="85" t="s">
        <v>2</v>
      </c>
      <c r="E30">
        <f ca="1">IF(ISERROR(OFFSET(Tabulation!L30,0,(COLUMN(E30)-COLUMN($E$2))*10)),"",OFFSET(Tabulation!L30,0,(COLUMN(E30)-COLUMN($E$2))*10))</f>
      </c>
      <c r="F30">
        <f ca="1">IF(ISERROR(OFFSET(Tabulation!M30,0,(COLUMN(F30)-COLUMN($E$2))*10)),"",OFFSET(Tabulation!M30,0,(COLUMN(F30)-COLUMN($E$2))*10))</f>
      </c>
      <c r="G30">
        <f ca="1">IF(ISERROR(OFFSET(Tabulation!N30,0,(COLUMN(G30)-COLUMN($E$2))*10)),"",OFFSET(Tabulation!N30,0,(COLUMN(G30)-COLUMN($E$2))*10))</f>
      </c>
      <c r="H30">
        <f ca="1">IF(ISERROR(OFFSET(Tabulation!O30,0,(COLUMN(H30)-COLUMN($E$2))*10)),"",OFFSET(Tabulation!O30,0,(COLUMN(H30)-COLUMN($E$2))*10))</f>
        <v>0.0472</v>
      </c>
      <c r="I30">
        <f ca="1">IF(ISERROR(OFFSET(Tabulation!P30,0,(COLUMN(I30)-COLUMN($E$2))*10)),"",OFFSET(Tabulation!P30,0,(COLUMN(I30)-COLUMN($E$2))*10))</f>
        <v>8.59</v>
      </c>
      <c r="J30">
        <f ca="1">IF(ISERROR(OFFSET(Tabulation!Q30,0,(COLUMN(J30)-COLUMN($E$2))*10)),"",OFFSET(Tabulation!Q30,0,(COLUMN(J30)-COLUMN($E$2))*10))</f>
      </c>
      <c r="K30">
        <f ca="1">IF(ISERROR(OFFSET(Tabulation!R30,0,(COLUMN(K30)-COLUMN($E$2))*10)),"",OFFSET(Tabulation!R30,0,(COLUMN(K30)-COLUMN($E$2))*10))</f>
        <v>0.0529</v>
      </c>
      <c r="L30">
        <f ca="1">IF(ISERROR(OFFSET(Tabulation!S30,0,(COLUMN(L30)-COLUMN($E$2))*10)),"",OFFSET(Tabulation!S30,0,(COLUMN(L30)-COLUMN($E$2))*10))</f>
        <v>0.047599999999999996</v>
      </c>
      <c r="M30">
        <f ca="1">IF(ISERROR(OFFSET(Tabulation!T30,0,(COLUMN(M30)-COLUMN($E$2))*10)),"",OFFSET(Tabulation!T30,0,(COLUMN(M30)-COLUMN($E$2))*10))</f>
      </c>
      <c r="N30">
        <f ca="1">IF(ISERROR(OFFSET(Tabulation!U30,0,(COLUMN(N30)-COLUMN($E$2))*10)),"",OFFSET(Tabulation!U30,0,(COLUMN(N30)-COLUMN($E$2))*10))</f>
      </c>
      <c r="O30">
        <f ca="1">IF(ISERROR(OFFSET(Tabulation!V30,0,(COLUMN(O30)-COLUMN($E$2))*10)),"",OFFSET(Tabulation!V30,0,(COLUMN(O30)-COLUMN($E$2))*10))</f>
        <v>0.06175</v>
      </c>
      <c r="P30">
        <f ca="1">IF(ISERROR(OFFSET(Tabulation!W30,0,(COLUMN(P30)-COLUMN($E$2))*10)),"",OFFSET(Tabulation!W30,0,(COLUMN(P30)-COLUMN($E$2))*10))</f>
      </c>
      <c r="Q30">
        <f ca="1">IF(ISERROR(OFFSET(Tabulation!X30,0,(COLUMN(Q30)-COLUMN($E$2))*10)),"",OFFSET(Tabulation!X30,0,(COLUMN(Q30)-COLUMN($E$2))*10))</f>
      </c>
      <c r="R30">
        <f ca="1">IF(ISERROR(OFFSET(Tabulation!Y30,0,(COLUMN(R30)-COLUMN($E$2))*10)),"",OFFSET(Tabulation!Y30,0,(COLUMN(R30)-COLUMN($E$2))*10))</f>
      </c>
      <c r="S30">
        <f ca="1">IF(ISERROR(OFFSET(Tabulation!Z30,0,(COLUMN(S30)-COLUMN($E$2))*10)),"",OFFSET(Tabulation!Z30,0,(COLUMN(S30)-COLUMN($E$2))*10))</f>
      </c>
      <c r="T30">
        <f ca="1">IF(ISERROR(OFFSET(Tabulation!AA30,0,(COLUMN(T30)-COLUMN($E$2))*10)),"",OFFSET(Tabulation!AA30,0,(COLUMN(T30)-COLUMN($E$2))*10))</f>
      </c>
      <c r="U30">
        <f ca="1">IF(ISERROR(OFFSET(Tabulation!AB30,0,(COLUMN(U30)-COLUMN($E$2))*10)),"",OFFSET(Tabulation!AB30,0,(COLUMN(U30)-COLUMN($E$2))*10))</f>
      </c>
      <c r="V30">
        <f ca="1">IF(ISERROR(OFFSET(Tabulation!AC30,0,(COLUMN(V30)-COLUMN($E$2))*10)),"",OFFSET(Tabulation!AC30,0,(COLUMN(V30)-COLUMN($E$2))*10))</f>
      </c>
      <c r="W30">
        <f ca="1">IF(ISERROR(OFFSET(Tabulation!AD30,0,(COLUMN(W30)-COLUMN($E$2))*10)),"",OFFSET(Tabulation!AD30,0,(COLUMN(W30)-COLUMN($E$2))*10))</f>
      </c>
      <c r="X30">
        <f ca="1">IF(ISERROR(OFFSET(Tabulation!AE30,0,(COLUMN(X30)-COLUMN($E$2))*10)),"",OFFSET(Tabulation!AE30,0,(COLUMN(X30)-COLUMN($E$2))*10))</f>
      </c>
      <c r="Y30">
        <f ca="1">IF(ISERROR(OFFSET(Tabulation!AF30,0,(COLUMN(Y30)-COLUMN($E$2))*10)),"",OFFSET(Tabulation!AF30,0,(COLUMN(Y30)-COLUMN($E$2))*10))</f>
      </c>
      <c r="Z30">
        <f ca="1">IF(ISERROR(OFFSET(Tabulation!AG30,0,(COLUMN(Z30)-COLUMN($E$2))*10)),"",OFFSET(Tabulation!AG30,0,(COLUMN(Z30)-COLUMN($E$2))*10))</f>
      </c>
      <c r="AA30">
        <f ca="1">IF(ISERROR(OFFSET(Tabulation!AH30,0,(COLUMN(AA30)-COLUMN($E$2))*10)),"",OFFSET(Tabulation!AH30,0,(COLUMN(AA30)-COLUMN($E$2))*10))</f>
      </c>
      <c r="AB30">
        <f ca="1">IF(ISERROR(OFFSET(Tabulation!AI30,0,(COLUMN(AB30)-COLUMN($E$2))*10)),"",OFFSET(Tabulation!AI30,0,(COLUMN(AB30)-COLUMN($E$2))*10))</f>
      </c>
      <c r="AC30">
        <f ca="1">IF(ISERROR(OFFSET(Tabulation!AJ30,0,(COLUMN(AC30)-COLUMN($E$2))*10)),"",OFFSET(Tabulation!AJ30,0,(COLUMN(AC30)-COLUMN($E$2))*10))</f>
      </c>
      <c r="AD30">
        <f ca="1">IF(ISERROR(OFFSET(Tabulation!AK30,0,(COLUMN(AD30)-COLUMN($E$2))*10)),"",OFFSET(Tabulation!AK30,0,(COLUMN(AD30)-COLUMN($E$2))*10))</f>
      </c>
      <c r="AE30">
        <f ca="1">IF(ISERROR(OFFSET(Tabulation!AL30,0,(COLUMN(AE30)-COLUMN($E$2))*10)),"",OFFSET(Tabulation!AL30,0,(COLUMN(AE30)-COLUMN($E$2))*10))</f>
      </c>
      <c r="AF30">
        <f ca="1">IF(ISERROR(OFFSET(Tabulation!AM30,0,(COLUMN(AF30)-COLUMN($E$2))*10)),"",OFFSET(Tabulation!AM30,0,(COLUMN(AF30)-COLUMN($E$2))*10))</f>
      </c>
      <c r="AG30">
        <f ca="1">IF(ISERROR(OFFSET(Tabulation!AN30,0,(COLUMN(AG30)-COLUMN($E$2))*10)),"",OFFSET(Tabulation!AN30,0,(COLUMN(AG30)-COLUMN($E$2))*10))</f>
      </c>
      <c r="AH30">
        <f ca="1">IF(ISERROR(OFFSET(Tabulation!AO30,0,(COLUMN(AH30)-COLUMN($E$2))*10)),"",OFFSET(Tabulation!AO30,0,(COLUMN(AH30)-COLUMN($E$2))*10))</f>
      </c>
      <c r="AI30">
        <f ca="1">IF(ISERROR(OFFSET(Tabulation!AP30,0,(COLUMN(AI30)-COLUMN($E$2))*10)),"",OFFSET(Tabulation!AP30,0,(COLUMN(AI30)-COLUMN($E$2))*10))</f>
      </c>
      <c r="AJ30">
        <f ca="1">IF(ISERROR(OFFSET(Tabulation!AQ30,0,(COLUMN(AJ30)-COLUMN($E$2))*10)),"",OFFSET(Tabulation!AQ30,0,(COLUMN(AJ30)-COLUMN($E$2))*10))</f>
      </c>
      <c r="AK30">
        <f ca="1">IF(ISERROR(OFFSET(Tabulation!AR30,0,(COLUMN(AK30)-COLUMN($E$2))*10)),"",OFFSET(Tabulation!AR30,0,(COLUMN(AK30)-COLUMN($E$2))*10))</f>
      </c>
      <c r="AL30">
        <f ca="1">IF(ISERROR(OFFSET(Tabulation!AS30,0,(COLUMN(AL30)-COLUMN($E$2))*10)),"",OFFSET(Tabulation!AS30,0,(COLUMN(AL30)-COLUMN($E$2))*10))</f>
      </c>
      <c r="AM30">
        <f ca="1">IF(ISERROR(OFFSET(Tabulation!AT30,0,(COLUMN(AM30)-COLUMN($E$2))*10)),"",OFFSET(Tabulation!AT30,0,(COLUMN(AM30)-COLUMN($E$2))*10))</f>
      </c>
      <c r="AN30">
        <f ca="1">IF(ISERROR(OFFSET(Tabulation!AU30,0,(COLUMN(AN30)-COLUMN($E$2))*10)),"",OFFSET(Tabulation!AU30,0,(COLUMN(AN30)-COLUMN($E$2))*10))</f>
      </c>
      <c r="AO30">
        <f ca="1">IF(ISERROR(OFFSET(Tabulation!AV30,0,(COLUMN(AO30)-COLUMN($E$2))*10)),"",OFFSET(Tabulation!AV30,0,(COLUMN(AO30)-COLUMN($E$2))*10))</f>
      </c>
      <c r="AP30" s="1">
        <f t="shared" si="0"/>
        <v>0.0472</v>
      </c>
      <c r="AQ30">
        <f t="shared" si="1"/>
        <v>4</v>
      </c>
      <c r="AR30" t="str">
        <f ca="1">IF(ISBLANK((OFFSET(Tabulation!E30,0,($AQ30-1)*11))),"",OFFSET(Tabulation!E30,0,($AQ30-1)*11))</f>
        <v>Sysco Memphis LLC</v>
      </c>
      <c r="AS30" t="str">
        <f ca="1">IF(ISBLANK((OFFSET(Tabulation!F30,0,($AQ30-1)*11))),"",OFFSET(Tabulation!F30,0,($AQ30-1)*11))</f>
        <v>2%10 Net 30</v>
      </c>
      <c r="AT30" t="str">
        <f ca="1">IF(ISBLANK((OFFSET(Tabulation!G30,0,($AQ30-1)*11))),"",OFFSET(Tabulation!G30,0,($AQ30-1)*11))</f>
        <v>Heinz</v>
      </c>
      <c r="AU30">
        <f ca="1">IF(ISBLANK((OFFSET(Tabulation!H30,0,($AQ30-1)*11))),"",OFFSET(Tabulation!H30,0,($AQ30-1)*11))</f>
        <v>540400</v>
      </c>
      <c r="AV30" t="str">
        <f ca="1">IF(ISBLANK((OFFSET(Tabulation!I30,0,($AQ30-1)*11))),"",OFFSET(Tabulation!I30,0,($AQ30-1)*11))</f>
        <v>200/.5 oz</v>
      </c>
      <c r="AW30">
        <f ca="1">IF(ISBLANK((OFFSET(Tabulation!J30,0,($AQ30-1)*11))),"",OFFSET(Tabulation!J30,0,($AQ30-1)*11))</f>
        <v>200</v>
      </c>
      <c r="AX30">
        <f ca="1">IF(ISBLANK((OFFSET(Tabulation!K30,0,($AQ30-1)*11))),"",OFFSET(Tabulation!K30,0,($AQ30-1)*11))</f>
        <v>9.44</v>
      </c>
      <c r="AY30">
        <f ca="1">IF(ISBLANK((OFFSET(Tabulation!L30,0,($AQ30-1)*11))),"",OFFSET(Tabulation!L30,0,($AQ30-1)*11))</f>
        <v>0.0472</v>
      </c>
      <c r="AZ30">
        <f ca="1">IF(ISBLANK((OFFSET(Tabulation!M30,0,($AQ30-1)*11))),"",OFFSET(Tabulation!M30,0,($AQ30-1)*11))</f>
        <v>22656</v>
      </c>
      <c r="BA30" t="str">
        <f ca="1">IF(ISBLANK((OFFSET(Tabulation!N30,0,($AQ30-1)*11))),"",OFFSET(Tabulation!N30,0,($AQ30-1)*11))</f>
        <v>Yes</v>
      </c>
      <c r="BB30" t="str">
        <f ca="1">IF(ISBLANK((OFFSET(Tabulation!O30,0,($AQ30-1)*11))),"",OFFSET(Tabulation!O30,0,($AQ30-1)*11))</f>
        <v>Based on ship lot</v>
      </c>
    </row>
    <row r="31" spans="1:54" ht="108.75" thickBot="1">
      <c r="A31" s="39">
        <v>1650</v>
      </c>
      <c r="B31" s="37">
        <v>240000</v>
      </c>
      <c r="C31" s="38" t="s">
        <v>148</v>
      </c>
      <c r="D31" s="85" t="s">
        <v>3</v>
      </c>
      <c r="E31">
        <f ca="1">IF(ISERROR(OFFSET(Tabulation!L31,0,(COLUMN(E31)-COLUMN($E$2))*10)),"",OFFSET(Tabulation!L31,0,(COLUMN(E31)-COLUMN($E$2))*10))</f>
      </c>
      <c r="F31">
        <f ca="1">IF(ISERROR(OFFSET(Tabulation!M31,0,(COLUMN(F31)-COLUMN($E$2))*10)),"",OFFSET(Tabulation!M31,0,(COLUMN(F31)-COLUMN($E$2))*10))</f>
      </c>
      <c r="G31">
        <f ca="1">IF(ISERROR(OFFSET(Tabulation!N31,0,(COLUMN(G31)-COLUMN($E$2))*10)),"",OFFSET(Tabulation!N31,0,(COLUMN(G31)-COLUMN($E$2))*10))</f>
      </c>
      <c r="H31">
        <f ca="1">IF(ISERROR(OFFSET(Tabulation!O31,0,(COLUMN(H31)-COLUMN($E$2))*10)),"",OFFSET(Tabulation!O31,0,(COLUMN(H31)-COLUMN($E$2))*10))</f>
      </c>
      <c r="I31">
        <f ca="1">IF(ISERROR(OFFSET(Tabulation!P31,0,(COLUMN(I31)-COLUMN($E$2))*10)),"",OFFSET(Tabulation!P31,0,(COLUMN(I31)-COLUMN($E$2))*10))</f>
      </c>
      <c r="J31">
        <f ca="1">IF(ISERROR(OFFSET(Tabulation!Q31,0,(COLUMN(J31)-COLUMN($E$2))*10)),"",OFFSET(Tabulation!Q31,0,(COLUMN(J31)-COLUMN($E$2))*10))</f>
      </c>
      <c r="K31">
        <f ca="1">IF(ISERROR(OFFSET(Tabulation!R31,0,(COLUMN(K31)-COLUMN($E$2))*10)),"",OFFSET(Tabulation!R31,0,(COLUMN(K31)-COLUMN($E$2))*10))</f>
      </c>
      <c r="L31">
        <f ca="1">IF(ISERROR(OFFSET(Tabulation!S31,0,(COLUMN(L31)-COLUMN($E$2))*10)),"",OFFSET(Tabulation!S31,0,(COLUMN(L31)-COLUMN($E$2))*10))</f>
      </c>
      <c r="M31">
        <f ca="1">IF(ISERROR(OFFSET(Tabulation!T31,0,(COLUMN(M31)-COLUMN($E$2))*10)),"",OFFSET(Tabulation!T31,0,(COLUMN(M31)-COLUMN($E$2))*10))</f>
      </c>
      <c r="N31">
        <f ca="1">IF(ISERROR(OFFSET(Tabulation!U31,0,(COLUMN(N31)-COLUMN($E$2))*10)),"",OFFSET(Tabulation!U31,0,(COLUMN(N31)-COLUMN($E$2))*10))</f>
      </c>
      <c r="O31">
        <f ca="1">IF(ISERROR(OFFSET(Tabulation!V31,0,(COLUMN(O31)-COLUMN($E$2))*10)),"",OFFSET(Tabulation!V31,0,(COLUMN(O31)-COLUMN($E$2))*10))</f>
      </c>
      <c r="P31">
        <f ca="1">IF(ISERROR(OFFSET(Tabulation!W31,0,(COLUMN(P31)-COLUMN($E$2))*10)),"",OFFSET(Tabulation!W31,0,(COLUMN(P31)-COLUMN($E$2))*10))</f>
      </c>
      <c r="Q31">
        <f ca="1">IF(ISERROR(OFFSET(Tabulation!X31,0,(COLUMN(Q31)-COLUMN($E$2))*10)),"",OFFSET(Tabulation!X31,0,(COLUMN(Q31)-COLUMN($E$2))*10))</f>
      </c>
      <c r="R31">
        <f ca="1">IF(ISERROR(OFFSET(Tabulation!Y31,0,(COLUMN(R31)-COLUMN($E$2))*10)),"",OFFSET(Tabulation!Y31,0,(COLUMN(R31)-COLUMN($E$2))*10))</f>
      </c>
      <c r="S31">
        <f ca="1">IF(ISERROR(OFFSET(Tabulation!Z31,0,(COLUMN(S31)-COLUMN($E$2))*10)),"",OFFSET(Tabulation!Z31,0,(COLUMN(S31)-COLUMN($E$2))*10))</f>
      </c>
      <c r="T31">
        <f ca="1">IF(ISERROR(OFFSET(Tabulation!AA31,0,(COLUMN(T31)-COLUMN($E$2))*10)),"",OFFSET(Tabulation!AA31,0,(COLUMN(T31)-COLUMN($E$2))*10))</f>
      </c>
      <c r="U31">
        <f ca="1">IF(ISERROR(OFFSET(Tabulation!AB31,0,(COLUMN(U31)-COLUMN($E$2))*10)),"",OFFSET(Tabulation!AB31,0,(COLUMN(U31)-COLUMN($E$2))*10))</f>
      </c>
      <c r="V31">
        <f ca="1">IF(ISERROR(OFFSET(Tabulation!AC31,0,(COLUMN(V31)-COLUMN($E$2))*10)),"",OFFSET(Tabulation!AC31,0,(COLUMN(V31)-COLUMN($E$2))*10))</f>
      </c>
      <c r="W31">
        <f ca="1">IF(ISERROR(OFFSET(Tabulation!AD31,0,(COLUMN(W31)-COLUMN($E$2))*10)),"",OFFSET(Tabulation!AD31,0,(COLUMN(W31)-COLUMN($E$2))*10))</f>
      </c>
      <c r="X31">
        <f ca="1">IF(ISERROR(OFFSET(Tabulation!AE31,0,(COLUMN(X31)-COLUMN($E$2))*10)),"",OFFSET(Tabulation!AE31,0,(COLUMN(X31)-COLUMN($E$2))*10))</f>
      </c>
      <c r="Y31">
        <f ca="1">IF(ISERROR(OFFSET(Tabulation!AF31,0,(COLUMN(Y31)-COLUMN($E$2))*10)),"",OFFSET(Tabulation!AF31,0,(COLUMN(Y31)-COLUMN($E$2))*10))</f>
      </c>
      <c r="Z31">
        <f ca="1">IF(ISERROR(OFFSET(Tabulation!AG31,0,(COLUMN(Z31)-COLUMN($E$2))*10)),"",OFFSET(Tabulation!AG31,0,(COLUMN(Z31)-COLUMN($E$2))*10))</f>
      </c>
      <c r="AA31">
        <f ca="1">IF(ISERROR(OFFSET(Tabulation!AH31,0,(COLUMN(AA31)-COLUMN($E$2))*10)),"",OFFSET(Tabulation!AH31,0,(COLUMN(AA31)-COLUMN($E$2))*10))</f>
      </c>
      <c r="AB31">
        <f ca="1">IF(ISERROR(OFFSET(Tabulation!AI31,0,(COLUMN(AB31)-COLUMN($E$2))*10)),"",OFFSET(Tabulation!AI31,0,(COLUMN(AB31)-COLUMN($E$2))*10))</f>
      </c>
      <c r="AC31">
        <f ca="1">IF(ISERROR(OFFSET(Tabulation!AJ31,0,(COLUMN(AC31)-COLUMN($E$2))*10)),"",OFFSET(Tabulation!AJ31,0,(COLUMN(AC31)-COLUMN($E$2))*10))</f>
      </c>
      <c r="AD31">
        <f ca="1">IF(ISERROR(OFFSET(Tabulation!AK31,0,(COLUMN(AD31)-COLUMN($E$2))*10)),"",OFFSET(Tabulation!AK31,0,(COLUMN(AD31)-COLUMN($E$2))*10))</f>
      </c>
      <c r="AE31">
        <f ca="1">IF(ISERROR(OFFSET(Tabulation!AL31,0,(COLUMN(AE31)-COLUMN($E$2))*10)),"",OFFSET(Tabulation!AL31,0,(COLUMN(AE31)-COLUMN($E$2))*10))</f>
      </c>
      <c r="AF31">
        <f ca="1">IF(ISERROR(OFFSET(Tabulation!AM31,0,(COLUMN(AF31)-COLUMN($E$2))*10)),"",OFFSET(Tabulation!AM31,0,(COLUMN(AF31)-COLUMN($E$2))*10))</f>
      </c>
      <c r="AG31">
        <f ca="1">IF(ISERROR(OFFSET(Tabulation!AN31,0,(COLUMN(AG31)-COLUMN($E$2))*10)),"",OFFSET(Tabulation!AN31,0,(COLUMN(AG31)-COLUMN($E$2))*10))</f>
      </c>
      <c r="AH31">
        <f ca="1">IF(ISERROR(OFFSET(Tabulation!AO31,0,(COLUMN(AH31)-COLUMN($E$2))*10)),"",OFFSET(Tabulation!AO31,0,(COLUMN(AH31)-COLUMN($E$2))*10))</f>
      </c>
      <c r="AI31">
        <f ca="1">IF(ISERROR(OFFSET(Tabulation!AP31,0,(COLUMN(AI31)-COLUMN($E$2))*10)),"",OFFSET(Tabulation!AP31,0,(COLUMN(AI31)-COLUMN($E$2))*10))</f>
      </c>
      <c r="AJ31">
        <f ca="1">IF(ISERROR(OFFSET(Tabulation!AQ31,0,(COLUMN(AJ31)-COLUMN($E$2))*10)),"",OFFSET(Tabulation!AQ31,0,(COLUMN(AJ31)-COLUMN($E$2))*10))</f>
      </c>
      <c r="AK31">
        <f ca="1">IF(ISERROR(OFFSET(Tabulation!AR31,0,(COLUMN(AK31)-COLUMN($E$2))*10)),"",OFFSET(Tabulation!AR31,0,(COLUMN(AK31)-COLUMN($E$2))*10))</f>
      </c>
      <c r="AL31">
        <f ca="1">IF(ISERROR(OFFSET(Tabulation!AS31,0,(COLUMN(AL31)-COLUMN($E$2))*10)),"",OFFSET(Tabulation!AS31,0,(COLUMN(AL31)-COLUMN($E$2))*10))</f>
      </c>
      <c r="AM31">
        <f ca="1">IF(ISERROR(OFFSET(Tabulation!AT31,0,(COLUMN(AM31)-COLUMN($E$2))*10)),"",OFFSET(Tabulation!AT31,0,(COLUMN(AM31)-COLUMN($E$2))*10))</f>
      </c>
      <c r="AN31">
        <f ca="1">IF(ISERROR(OFFSET(Tabulation!AU31,0,(COLUMN(AN31)-COLUMN($E$2))*10)),"",OFFSET(Tabulation!AU31,0,(COLUMN(AN31)-COLUMN($E$2))*10))</f>
      </c>
      <c r="AO31">
        <f ca="1">IF(ISERROR(OFFSET(Tabulation!AV31,0,(COLUMN(AO31)-COLUMN($E$2))*10)),"",OFFSET(Tabulation!AV31,0,(COLUMN(AO31)-COLUMN($E$2))*10))</f>
      </c>
      <c r="AP31" s="1">
        <f t="shared" si="0"/>
        <v>0</v>
      </c>
      <c r="AQ31" t="e">
        <f t="shared" si="1"/>
        <v>#N/A</v>
      </c>
      <c r="AR31" t="e">
        <f ca="1">IF(ISBLANK((OFFSET(Tabulation!E31,0,($AQ31-1)*11))),"",OFFSET(Tabulation!E31,0,($AQ31-1)*11))</f>
        <v>#N/A</v>
      </c>
      <c r="AS31" t="e">
        <f ca="1">IF(ISBLANK((OFFSET(Tabulation!F31,0,($AQ31-1)*11))),"",OFFSET(Tabulation!F31,0,($AQ31-1)*11))</f>
        <v>#N/A</v>
      </c>
      <c r="AT31" t="e">
        <f ca="1">IF(ISBLANK((OFFSET(Tabulation!G31,0,($AQ31-1)*11))),"",OFFSET(Tabulation!G31,0,($AQ31-1)*11))</f>
        <v>#N/A</v>
      </c>
      <c r="AU31" t="e">
        <f ca="1">IF(ISBLANK((OFFSET(Tabulation!H31,0,($AQ31-1)*11))),"",OFFSET(Tabulation!H31,0,($AQ31-1)*11))</f>
        <v>#N/A</v>
      </c>
      <c r="AV31" t="e">
        <f ca="1">IF(ISBLANK((OFFSET(Tabulation!I31,0,($AQ31-1)*11))),"",OFFSET(Tabulation!I31,0,($AQ31-1)*11))</f>
        <v>#N/A</v>
      </c>
      <c r="AW31" t="e">
        <f ca="1">IF(ISBLANK((OFFSET(Tabulation!J31,0,($AQ31-1)*11))),"",OFFSET(Tabulation!J31,0,($AQ31-1)*11))</f>
        <v>#N/A</v>
      </c>
      <c r="AX31" t="e">
        <f ca="1">IF(ISBLANK((OFFSET(Tabulation!K31,0,($AQ31-1)*11))),"",OFFSET(Tabulation!K31,0,($AQ31-1)*11))</f>
        <v>#N/A</v>
      </c>
      <c r="AY31" t="e">
        <f ca="1">IF(ISBLANK((OFFSET(Tabulation!L31,0,($AQ31-1)*11))),"",OFFSET(Tabulation!L31,0,($AQ31-1)*11))</f>
        <v>#N/A</v>
      </c>
      <c r="AZ31" t="e">
        <f ca="1">IF(ISBLANK((OFFSET(Tabulation!M31,0,($AQ31-1)*11))),"",OFFSET(Tabulation!M31,0,($AQ31-1)*11))</f>
        <v>#N/A</v>
      </c>
      <c r="BA31" t="e">
        <f ca="1">IF(ISBLANK((OFFSET(Tabulation!N31,0,($AQ31-1)*11))),"",OFFSET(Tabulation!N31,0,($AQ31-1)*11))</f>
        <v>#N/A</v>
      </c>
      <c r="BB31" t="e">
        <f ca="1">IF(ISBLANK((OFFSET(Tabulation!O31,0,($AQ31-1)*11))),"",OFFSET(Tabulation!O31,0,($AQ31-1)*11))</f>
        <v>#N/A</v>
      </c>
    </row>
    <row r="32" spans="1:54" ht="132">
      <c r="A32" s="27">
        <v>1652</v>
      </c>
      <c r="B32" s="28">
        <v>160000</v>
      </c>
      <c r="C32" s="29" t="s">
        <v>148</v>
      </c>
      <c r="D32" s="69" t="s">
        <v>4</v>
      </c>
      <c r="E32">
        <f ca="1">IF(ISERROR(OFFSET(Tabulation!L32,0,(COLUMN(E32)-COLUMN($E$2))*10)),"",OFFSET(Tabulation!L32,0,(COLUMN(E32)-COLUMN($E$2))*10))</f>
      </c>
      <c r="F32">
        <f ca="1">IF(ISERROR(OFFSET(Tabulation!M32,0,(COLUMN(F32)-COLUMN($E$2))*10)),"",OFFSET(Tabulation!M32,0,(COLUMN(F32)-COLUMN($E$2))*10))</f>
      </c>
      <c r="G32">
        <f ca="1">IF(ISERROR(OFFSET(Tabulation!N32,0,(COLUMN(G32)-COLUMN($E$2))*10)),"",OFFSET(Tabulation!N32,0,(COLUMN(G32)-COLUMN($E$2))*10))</f>
      </c>
      <c r="H32">
        <f ca="1">IF(ISERROR(OFFSET(Tabulation!O32,0,(COLUMN(H32)-COLUMN($E$2))*10)),"",OFFSET(Tabulation!O32,0,(COLUMN(H32)-COLUMN($E$2))*10))</f>
        <v>0.286</v>
      </c>
      <c r="I32">
        <f ca="1">IF(ISERROR(OFFSET(Tabulation!P32,0,(COLUMN(I32)-COLUMN($E$2))*10)),"",OFFSET(Tabulation!P32,0,(COLUMN(I32)-COLUMN($E$2))*10))</f>
      </c>
      <c r="J32">
        <f ca="1">IF(ISERROR(OFFSET(Tabulation!Q32,0,(COLUMN(J32)-COLUMN($E$2))*10)),"",OFFSET(Tabulation!Q32,0,(COLUMN(J32)-COLUMN($E$2))*10))</f>
      </c>
      <c r="K32">
        <f ca="1">IF(ISERROR(OFFSET(Tabulation!R32,0,(COLUMN(K32)-COLUMN($E$2))*10)),"",OFFSET(Tabulation!R32,0,(COLUMN(K32)-COLUMN($E$2))*10))</f>
      </c>
      <c r="L32">
        <f ca="1">IF(ISERROR(OFFSET(Tabulation!S32,0,(COLUMN(L32)-COLUMN($E$2))*10)),"",OFFSET(Tabulation!S32,0,(COLUMN(L32)-COLUMN($E$2))*10))</f>
        <v>0.29300000000000004</v>
      </c>
      <c r="M32">
        <f ca="1">IF(ISERROR(OFFSET(Tabulation!T32,0,(COLUMN(M32)-COLUMN($E$2))*10)),"",OFFSET(Tabulation!T32,0,(COLUMN(M32)-COLUMN($E$2))*10))</f>
      </c>
      <c r="N32">
        <f ca="1">IF(ISERROR(OFFSET(Tabulation!U32,0,(COLUMN(N32)-COLUMN($E$2))*10)),"",OFFSET(Tabulation!U32,0,(COLUMN(N32)-COLUMN($E$2))*10))</f>
      </c>
      <c r="O32">
        <f ca="1">IF(ISERROR(OFFSET(Tabulation!V32,0,(COLUMN(O32)-COLUMN($E$2))*10)),"",OFFSET(Tabulation!V32,0,(COLUMN(O32)-COLUMN($E$2))*10))</f>
        <v>0.2705625</v>
      </c>
      <c r="P32">
        <f ca="1">IF(ISERROR(OFFSET(Tabulation!W32,0,(COLUMN(P32)-COLUMN($E$2))*10)),"",OFFSET(Tabulation!W32,0,(COLUMN(P32)-COLUMN($E$2))*10))</f>
      </c>
      <c r="Q32">
        <f ca="1">IF(ISERROR(OFFSET(Tabulation!X32,0,(COLUMN(Q32)-COLUMN($E$2))*10)),"",OFFSET(Tabulation!X32,0,(COLUMN(Q32)-COLUMN($E$2))*10))</f>
      </c>
      <c r="R32">
        <f ca="1">IF(ISERROR(OFFSET(Tabulation!Y32,0,(COLUMN(R32)-COLUMN($E$2))*10)),"",OFFSET(Tabulation!Y32,0,(COLUMN(R32)-COLUMN($E$2))*10))</f>
      </c>
      <c r="S32">
        <f ca="1">IF(ISERROR(OFFSET(Tabulation!Z32,0,(COLUMN(S32)-COLUMN($E$2))*10)),"",OFFSET(Tabulation!Z32,0,(COLUMN(S32)-COLUMN($E$2))*10))</f>
      </c>
      <c r="T32">
        <f ca="1">IF(ISERROR(OFFSET(Tabulation!AA32,0,(COLUMN(T32)-COLUMN($E$2))*10)),"",OFFSET(Tabulation!AA32,0,(COLUMN(T32)-COLUMN($E$2))*10))</f>
      </c>
      <c r="U32">
        <f ca="1">IF(ISERROR(OFFSET(Tabulation!AB32,0,(COLUMN(U32)-COLUMN($E$2))*10)),"",OFFSET(Tabulation!AB32,0,(COLUMN(U32)-COLUMN($E$2))*10))</f>
      </c>
      <c r="V32">
        <f ca="1">IF(ISERROR(OFFSET(Tabulation!AC32,0,(COLUMN(V32)-COLUMN($E$2))*10)),"",OFFSET(Tabulation!AC32,0,(COLUMN(V32)-COLUMN($E$2))*10))</f>
      </c>
      <c r="W32">
        <f ca="1">IF(ISERROR(OFFSET(Tabulation!AD32,0,(COLUMN(W32)-COLUMN($E$2))*10)),"",OFFSET(Tabulation!AD32,0,(COLUMN(W32)-COLUMN($E$2))*10))</f>
      </c>
      <c r="X32">
        <f ca="1">IF(ISERROR(OFFSET(Tabulation!AE32,0,(COLUMN(X32)-COLUMN($E$2))*10)),"",OFFSET(Tabulation!AE32,0,(COLUMN(X32)-COLUMN($E$2))*10))</f>
      </c>
      <c r="Y32">
        <f ca="1">IF(ISERROR(OFFSET(Tabulation!AF32,0,(COLUMN(Y32)-COLUMN($E$2))*10)),"",OFFSET(Tabulation!AF32,0,(COLUMN(Y32)-COLUMN($E$2))*10))</f>
      </c>
      <c r="Z32">
        <f ca="1">IF(ISERROR(OFFSET(Tabulation!AG32,0,(COLUMN(Z32)-COLUMN($E$2))*10)),"",OFFSET(Tabulation!AG32,0,(COLUMN(Z32)-COLUMN($E$2))*10))</f>
      </c>
      <c r="AA32">
        <f ca="1">IF(ISERROR(OFFSET(Tabulation!AH32,0,(COLUMN(AA32)-COLUMN($E$2))*10)),"",OFFSET(Tabulation!AH32,0,(COLUMN(AA32)-COLUMN($E$2))*10))</f>
      </c>
      <c r="AB32">
        <f ca="1">IF(ISERROR(OFFSET(Tabulation!AI32,0,(COLUMN(AB32)-COLUMN($E$2))*10)),"",OFFSET(Tabulation!AI32,0,(COLUMN(AB32)-COLUMN($E$2))*10))</f>
      </c>
      <c r="AC32">
        <f ca="1">IF(ISERROR(OFFSET(Tabulation!AJ32,0,(COLUMN(AC32)-COLUMN($E$2))*10)),"",OFFSET(Tabulation!AJ32,0,(COLUMN(AC32)-COLUMN($E$2))*10))</f>
      </c>
      <c r="AD32">
        <f ca="1">IF(ISERROR(OFFSET(Tabulation!AK32,0,(COLUMN(AD32)-COLUMN($E$2))*10)),"",OFFSET(Tabulation!AK32,0,(COLUMN(AD32)-COLUMN($E$2))*10))</f>
      </c>
      <c r="AE32">
        <f ca="1">IF(ISERROR(OFFSET(Tabulation!AL32,0,(COLUMN(AE32)-COLUMN($E$2))*10)),"",OFFSET(Tabulation!AL32,0,(COLUMN(AE32)-COLUMN($E$2))*10))</f>
      </c>
      <c r="AF32">
        <f ca="1">IF(ISERROR(OFFSET(Tabulation!AM32,0,(COLUMN(AF32)-COLUMN($E$2))*10)),"",OFFSET(Tabulation!AM32,0,(COLUMN(AF32)-COLUMN($E$2))*10))</f>
      </c>
      <c r="AG32">
        <f ca="1">IF(ISERROR(OFFSET(Tabulation!AN32,0,(COLUMN(AG32)-COLUMN($E$2))*10)),"",OFFSET(Tabulation!AN32,0,(COLUMN(AG32)-COLUMN($E$2))*10))</f>
      </c>
      <c r="AH32">
        <f ca="1">IF(ISERROR(OFFSET(Tabulation!AO32,0,(COLUMN(AH32)-COLUMN($E$2))*10)),"",OFFSET(Tabulation!AO32,0,(COLUMN(AH32)-COLUMN($E$2))*10))</f>
      </c>
      <c r="AI32">
        <f ca="1">IF(ISERROR(OFFSET(Tabulation!AP32,0,(COLUMN(AI32)-COLUMN($E$2))*10)),"",OFFSET(Tabulation!AP32,0,(COLUMN(AI32)-COLUMN($E$2))*10))</f>
      </c>
      <c r="AJ32">
        <f ca="1">IF(ISERROR(OFFSET(Tabulation!AQ32,0,(COLUMN(AJ32)-COLUMN($E$2))*10)),"",OFFSET(Tabulation!AQ32,0,(COLUMN(AJ32)-COLUMN($E$2))*10))</f>
      </c>
      <c r="AK32">
        <f ca="1">IF(ISERROR(OFFSET(Tabulation!AR32,0,(COLUMN(AK32)-COLUMN($E$2))*10)),"",OFFSET(Tabulation!AR32,0,(COLUMN(AK32)-COLUMN($E$2))*10))</f>
      </c>
      <c r="AL32">
        <f ca="1">IF(ISERROR(OFFSET(Tabulation!AS32,0,(COLUMN(AL32)-COLUMN($E$2))*10)),"",OFFSET(Tabulation!AS32,0,(COLUMN(AL32)-COLUMN($E$2))*10))</f>
      </c>
      <c r="AM32">
        <f ca="1">IF(ISERROR(OFFSET(Tabulation!AT32,0,(COLUMN(AM32)-COLUMN($E$2))*10)),"",OFFSET(Tabulation!AT32,0,(COLUMN(AM32)-COLUMN($E$2))*10))</f>
      </c>
      <c r="AN32">
        <f ca="1">IF(ISERROR(OFFSET(Tabulation!AU32,0,(COLUMN(AN32)-COLUMN($E$2))*10)),"",OFFSET(Tabulation!AU32,0,(COLUMN(AN32)-COLUMN($E$2))*10))</f>
      </c>
      <c r="AO32">
        <f ca="1">IF(ISERROR(OFFSET(Tabulation!AV32,0,(COLUMN(AO32)-COLUMN($E$2))*10)),"",OFFSET(Tabulation!AV32,0,(COLUMN(AO32)-COLUMN($E$2))*10))</f>
      </c>
      <c r="AP32" s="1">
        <f t="shared" si="0"/>
        <v>0.2705625</v>
      </c>
      <c r="AQ32">
        <f t="shared" si="1"/>
        <v>11</v>
      </c>
      <c r="AR32" t="str">
        <f ca="1">IF(ISBLANK((OFFSET(Tabulation!E32,0,($AQ32-1)*11))),"",OFFSET(Tabulation!E32,0,($AQ32-1)*11))</f>
        <v>Gordon Foods</v>
      </c>
      <c r="AS32" t="str">
        <f ca="1">IF(ISBLANK((OFFSET(Tabulation!F32,0,($AQ32-1)*11))),"",OFFSET(Tabulation!F32,0,($AQ32-1)*11))</f>
        <v> Net 30</v>
      </c>
      <c r="AT32" t="str">
        <f ca="1">IF(ISBLANK((OFFSET(Tabulation!G32,0,($AQ32-1)*11))),"",OFFSET(Tabulation!G32,0,($AQ32-1)*11))</f>
        <v>Darlington</v>
      </c>
      <c r="AU32">
        <f ca="1">IF(ISBLANK((OFFSET(Tabulation!H32,0,($AQ32-1)*11))),"",OFFSET(Tabulation!H32,0,($AQ32-1)*11))</f>
        <v>75100</v>
      </c>
      <c r="AV32" t="str">
        <f ca="1">IF(ISBLANK((OFFSET(Tabulation!I32,0,($AQ32-1)*11))),"",OFFSET(Tabulation!I32,0,($AQ32-1)*11))</f>
        <v>160/2.4 oz</v>
      </c>
      <c r="AW32">
        <f ca="1">IF(ISBLANK((OFFSET(Tabulation!J32,0,($AQ32-1)*11))),"",OFFSET(Tabulation!J32,0,($AQ32-1)*11))</f>
        <v>160</v>
      </c>
      <c r="AX32">
        <f ca="1">IF(ISBLANK((OFFSET(Tabulation!K32,0,($AQ32-1)*11))),"",OFFSET(Tabulation!K32,0,($AQ32-1)*11))</f>
        <v>43.29</v>
      </c>
      <c r="AY32">
        <f ca="1">IF(ISBLANK((OFFSET(Tabulation!L32,0,($AQ32-1)*11))),"",OFFSET(Tabulation!L32,0,($AQ32-1)*11))</f>
        <v>0.2705625</v>
      </c>
      <c r="AZ32">
        <f ca="1">IF(ISBLANK((OFFSET(Tabulation!M32,0,($AQ32-1)*11))),"",OFFSET(Tabulation!M32,0,($AQ32-1)*11))</f>
        <v>43290</v>
      </c>
      <c r="BA32" t="str">
        <f ca="1">IF(ISBLANK((OFFSET(Tabulation!N32,0,($AQ32-1)*11))),"",OFFSET(Tabulation!N32,0,($AQ32-1)*11))</f>
        <v>Yes</v>
      </c>
      <c r="BB32">
        <f ca="1">IF(ISBLANK((OFFSET(Tabulation!O32,0,($AQ32-1)*11))),"",OFFSET(Tabulation!O32,0,($AQ32-1)*11))</f>
      </c>
    </row>
    <row r="33" spans="1:54" ht="84">
      <c r="A33" s="40">
        <v>1653</v>
      </c>
      <c r="B33" s="31">
        <v>500000</v>
      </c>
      <c r="C33" s="32" t="s">
        <v>148</v>
      </c>
      <c r="D33" s="85" t="s">
        <v>5</v>
      </c>
      <c r="E33">
        <f ca="1">IF(ISERROR(OFFSET(Tabulation!L33,0,(COLUMN(E33)-COLUMN($E$2))*10)),"",OFFSET(Tabulation!L33,0,(COLUMN(E33)-COLUMN($E$2))*10))</f>
      </c>
      <c r="F33">
        <f ca="1">IF(ISERROR(OFFSET(Tabulation!M33,0,(COLUMN(F33)-COLUMN($E$2))*10)),"",OFFSET(Tabulation!M33,0,(COLUMN(F33)-COLUMN($E$2))*10))</f>
      </c>
      <c r="G33">
        <f ca="1">IF(ISERROR(OFFSET(Tabulation!N33,0,(COLUMN(G33)-COLUMN($E$2))*10)),"",OFFSET(Tabulation!N33,0,(COLUMN(G33)-COLUMN($E$2))*10))</f>
      </c>
      <c r="H33">
        <f ca="1">IF(ISERROR(OFFSET(Tabulation!O33,0,(COLUMN(H33)-COLUMN($E$2))*10)),"",OFFSET(Tabulation!O33,0,(COLUMN(H33)-COLUMN($E$2))*10))</f>
        <v>0.1005</v>
      </c>
      <c r="I33">
        <f ca="1">IF(ISERROR(OFFSET(Tabulation!P33,0,(COLUMN(I33)-COLUMN($E$2))*10)),"",OFFSET(Tabulation!P33,0,(COLUMN(I33)-COLUMN($E$2))*10))</f>
        <v>9.65</v>
      </c>
      <c r="J33">
        <f ca="1">IF(ISERROR(OFFSET(Tabulation!Q33,0,(COLUMN(J33)-COLUMN($E$2))*10)),"",OFFSET(Tabulation!Q33,0,(COLUMN(J33)-COLUMN($E$2))*10))</f>
      </c>
      <c r="K33">
        <f ca="1">IF(ISERROR(OFFSET(Tabulation!R33,0,(COLUMN(K33)-COLUMN($E$2))*10)),"",OFFSET(Tabulation!R33,0,(COLUMN(K33)-COLUMN($E$2))*10))</f>
        <v>9.2</v>
      </c>
      <c r="L33">
        <f ca="1">IF(ISERROR(OFFSET(Tabulation!S33,0,(COLUMN(L33)-COLUMN($E$2))*10)),"",OFFSET(Tabulation!S33,0,(COLUMN(L33)-COLUMN($E$2))*10))</f>
        <v>0.1005</v>
      </c>
      <c r="M33">
        <f ca="1">IF(ISERROR(OFFSET(Tabulation!T33,0,(COLUMN(M33)-COLUMN($E$2))*10)),"",OFFSET(Tabulation!T33,0,(COLUMN(M33)-COLUMN($E$2))*10))</f>
      </c>
      <c r="N33">
        <f ca="1">IF(ISERROR(OFFSET(Tabulation!U33,0,(COLUMN(N33)-COLUMN($E$2))*10)),"",OFFSET(Tabulation!U33,0,(COLUMN(N33)-COLUMN($E$2))*10))</f>
      </c>
      <c r="O33">
        <f ca="1">IF(ISERROR(OFFSET(Tabulation!V33,0,(COLUMN(O33)-COLUMN($E$2))*10)),"",OFFSET(Tabulation!V33,0,(COLUMN(O33)-COLUMN($E$2))*10))</f>
        <v>8.79</v>
      </c>
      <c r="P33">
        <f ca="1">IF(ISERROR(OFFSET(Tabulation!W33,0,(COLUMN(P33)-COLUMN($E$2))*10)),"",OFFSET(Tabulation!W33,0,(COLUMN(P33)-COLUMN($E$2))*10))</f>
      </c>
      <c r="Q33">
        <f ca="1">IF(ISERROR(OFFSET(Tabulation!X33,0,(COLUMN(Q33)-COLUMN($E$2))*10)),"",OFFSET(Tabulation!X33,0,(COLUMN(Q33)-COLUMN($E$2))*10))</f>
      </c>
      <c r="R33">
        <f ca="1">IF(ISERROR(OFFSET(Tabulation!Y33,0,(COLUMN(R33)-COLUMN($E$2))*10)),"",OFFSET(Tabulation!Y33,0,(COLUMN(R33)-COLUMN($E$2))*10))</f>
      </c>
      <c r="S33">
        <f ca="1">IF(ISERROR(OFFSET(Tabulation!Z33,0,(COLUMN(S33)-COLUMN($E$2))*10)),"",OFFSET(Tabulation!Z33,0,(COLUMN(S33)-COLUMN($E$2))*10))</f>
      </c>
      <c r="T33">
        <f ca="1">IF(ISERROR(OFFSET(Tabulation!AA33,0,(COLUMN(T33)-COLUMN($E$2))*10)),"",OFFSET(Tabulation!AA33,0,(COLUMN(T33)-COLUMN($E$2))*10))</f>
      </c>
      <c r="U33">
        <f ca="1">IF(ISERROR(OFFSET(Tabulation!AB33,0,(COLUMN(U33)-COLUMN($E$2))*10)),"",OFFSET(Tabulation!AB33,0,(COLUMN(U33)-COLUMN($E$2))*10))</f>
      </c>
      <c r="V33">
        <f ca="1">IF(ISERROR(OFFSET(Tabulation!AC33,0,(COLUMN(V33)-COLUMN($E$2))*10)),"",OFFSET(Tabulation!AC33,0,(COLUMN(V33)-COLUMN($E$2))*10))</f>
      </c>
      <c r="W33">
        <f ca="1">IF(ISERROR(OFFSET(Tabulation!AD33,0,(COLUMN(W33)-COLUMN($E$2))*10)),"",OFFSET(Tabulation!AD33,0,(COLUMN(W33)-COLUMN($E$2))*10))</f>
      </c>
      <c r="X33">
        <f ca="1">IF(ISERROR(OFFSET(Tabulation!AE33,0,(COLUMN(X33)-COLUMN($E$2))*10)),"",OFFSET(Tabulation!AE33,0,(COLUMN(X33)-COLUMN($E$2))*10))</f>
      </c>
      <c r="Y33">
        <f ca="1">IF(ISERROR(OFFSET(Tabulation!AF33,0,(COLUMN(Y33)-COLUMN($E$2))*10)),"",OFFSET(Tabulation!AF33,0,(COLUMN(Y33)-COLUMN($E$2))*10))</f>
      </c>
      <c r="Z33">
        <f ca="1">IF(ISERROR(OFFSET(Tabulation!AG33,0,(COLUMN(Z33)-COLUMN($E$2))*10)),"",OFFSET(Tabulation!AG33,0,(COLUMN(Z33)-COLUMN($E$2))*10))</f>
      </c>
      <c r="AA33">
        <f ca="1">IF(ISERROR(OFFSET(Tabulation!AH33,0,(COLUMN(AA33)-COLUMN($E$2))*10)),"",OFFSET(Tabulation!AH33,0,(COLUMN(AA33)-COLUMN($E$2))*10))</f>
      </c>
      <c r="AB33">
        <f ca="1">IF(ISERROR(OFFSET(Tabulation!AI33,0,(COLUMN(AB33)-COLUMN($E$2))*10)),"",OFFSET(Tabulation!AI33,0,(COLUMN(AB33)-COLUMN($E$2))*10))</f>
      </c>
      <c r="AC33">
        <f ca="1">IF(ISERROR(OFFSET(Tabulation!AJ33,0,(COLUMN(AC33)-COLUMN($E$2))*10)),"",OFFSET(Tabulation!AJ33,0,(COLUMN(AC33)-COLUMN($E$2))*10))</f>
      </c>
      <c r="AD33">
        <f ca="1">IF(ISERROR(OFFSET(Tabulation!AK33,0,(COLUMN(AD33)-COLUMN($E$2))*10)),"",OFFSET(Tabulation!AK33,0,(COLUMN(AD33)-COLUMN($E$2))*10))</f>
      </c>
      <c r="AE33">
        <f ca="1">IF(ISERROR(OFFSET(Tabulation!AL33,0,(COLUMN(AE33)-COLUMN($E$2))*10)),"",OFFSET(Tabulation!AL33,0,(COLUMN(AE33)-COLUMN($E$2))*10))</f>
      </c>
      <c r="AF33">
        <f ca="1">IF(ISERROR(OFFSET(Tabulation!AM33,0,(COLUMN(AF33)-COLUMN($E$2))*10)),"",OFFSET(Tabulation!AM33,0,(COLUMN(AF33)-COLUMN($E$2))*10))</f>
      </c>
      <c r="AG33">
        <f ca="1">IF(ISERROR(OFFSET(Tabulation!AN33,0,(COLUMN(AG33)-COLUMN($E$2))*10)),"",OFFSET(Tabulation!AN33,0,(COLUMN(AG33)-COLUMN($E$2))*10))</f>
      </c>
      <c r="AH33">
        <f ca="1">IF(ISERROR(OFFSET(Tabulation!AO33,0,(COLUMN(AH33)-COLUMN($E$2))*10)),"",OFFSET(Tabulation!AO33,0,(COLUMN(AH33)-COLUMN($E$2))*10))</f>
      </c>
      <c r="AI33">
        <f ca="1">IF(ISERROR(OFFSET(Tabulation!AP33,0,(COLUMN(AI33)-COLUMN($E$2))*10)),"",OFFSET(Tabulation!AP33,0,(COLUMN(AI33)-COLUMN($E$2))*10))</f>
      </c>
      <c r="AJ33">
        <f ca="1">IF(ISERROR(OFFSET(Tabulation!AQ33,0,(COLUMN(AJ33)-COLUMN($E$2))*10)),"",OFFSET(Tabulation!AQ33,0,(COLUMN(AJ33)-COLUMN($E$2))*10))</f>
      </c>
      <c r="AK33">
        <f ca="1">IF(ISERROR(OFFSET(Tabulation!AR33,0,(COLUMN(AK33)-COLUMN($E$2))*10)),"",OFFSET(Tabulation!AR33,0,(COLUMN(AK33)-COLUMN($E$2))*10))</f>
      </c>
      <c r="AL33">
        <f ca="1">IF(ISERROR(OFFSET(Tabulation!AS33,0,(COLUMN(AL33)-COLUMN($E$2))*10)),"",OFFSET(Tabulation!AS33,0,(COLUMN(AL33)-COLUMN($E$2))*10))</f>
      </c>
      <c r="AM33">
        <f ca="1">IF(ISERROR(OFFSET(Tabulation!AT33,0,(COLUMN(AM33)-COLUMN($E$2))*10)),"",OFFSET(Tabulation!AT33,0,(COLUMN(AM33)-COLUMN($E$2))*10))</f>
      </c>
      <c r="AN33">
        <f ca="1">IF(ISERROR(OFFSET(Tabulation!AU33,0,(COLUMN(AN33)-COLUMN($E$2))*10)),"",OFFSET(Tabulation!AU33,0,(COLUMN(AN33)-COLUMN($E$2))*10))</f>
      </c>
      <c r="AO33">
        <f ca="1">IF(ISERROR(OFFSET(Tabulation!AV33,0,(COLUMN(AO33)-COLUMN($E$2))*10)),"",OFFSET(Tabulation!AV33,0,(COLUMN(AO33)-COLUMN($E$2))*10))</f>
      </c>
      <c r="AP33" s="1">
        <f t="shared" si="0"/>
        <v>0.1005</v>
      </c>
      <c r="AQ33">
        <f t="shared" si="1"/>
        <v>4</v>
      </c>
      <c r="AR33" t="str">
        <f ca="1">IF(ISBLANK((OFFSET(Tabulation!E33,0,($AQ33-1)*11))),"",OFFSET(Tabulation!E33,0,($AQ33-1)*11))</f>
        <v>Sysco Memphis LLC</v>
      </c>
      <c r="AS33" t="str">
        <f ca="1">IF(ISBLANK((OFFSET(Tabulation!F33,0,($AQ33-1)*11))),"",OFFSET(Tabulation!F33,0,($AQ33-1)*11))</f>
        <v>2%10 Net 30</v>
      </c>
      <c r="AT33" t="str">
        <f ca="1">IF(ISBLANK((OFFSET(Tabulation!G33,0,($AQ33-1)*11))),"",OFFSET(Tabulation!G33,0,($AQ33-1)*11))</f>
        <v>Taste Pleasers</v>
      </c>
      <c r="AU33" t="str">
        <f ca="1">IF(ISBLANK((OFFSET(Tabulation!H33,0,($AQ33-1)*11))),"",OFFSET(Tabulation!H33,0,($AQ33-1)*11))</f>
        <v>008945</v>
      </c>
      <c r="AV33" t="str">
        <f ca="1">IF(ISBLANK((OFFSET(Tabulation!I33,0,($AQ33-1)*11))),"",OFFSET(Tabulation!I33,0,($AQ33-1)*11))</f>
        <v>100/1 oz</v>
      </c>
      <c r="AW33">
        <f ca="1">IF(ISBLANK((OFFSET(Tabulation!J33,0,($AQ33-1)*11))),"",OFFSET(Tabulation!J33,0,($AQ33-1)*11))</f>
        <v>100</v>
      </c>
      <c r="AX33">
        <f ca="1">IF(ISBLANK((OFFSET(Tabulation!K33,0,($AQ33-1)*11))),"",OFFSET(Tabulation!K33,0,($AQ33-1)*11))</f>
        <v>10.05</v>
      </c>
      <c r="AY33">
        <f ca="1">IF(ISBLANK((OFFSET(Tabulation!L33,0,($AQ33-1)*11))),"",OFFSET(Tabulation!L33,0,($AQ33-1)*11))</f>
        <v>0.1005</v>
      </c>
      <c r="AZ33">
        <f ca="1">IF(ISBLANK((OFFSET(Tabulation!M33,0,($AQ33-1)*11))),"",OFFSET(Tabulation!M33,0,($AQ33-1)*11))</f>
        <v>50250</v>
      </c>
      <c r="BA33" t="str">
        <f ca="1">IF(ISBLANK((OFFSET(Tabulation!N33,0,($AQ33-1)*11))),"",OFFSET(Tabulation!N33,0,($AQ33-1)*11))</f>
        <v>Yes</v>
      </c>
      <c r="BB33" t="str">
        <f ca="1">IF(ISBLANK((OFFSET(Tabulation!O33,0,($AQ33-1)*11))),"",OFFSET(Tabulation!O33,0,($AQ33-1)*11))</f>
        <v>Based on ship lot</v>
      </c>
    </row>
    <row r="34" spans="1:54" ht="84">
      <c r="A34" s="30">
        <v>1654</v>
      </c>
      <c r="B34" s="33">
        <v>200000</v>
      </c>
      <c r="C34" s="34" t="s">
        <v>148</v>
      </c>
      <c r="D34" s="85" t="s">
        <v>6</v>
      </c>
      <c r="E34">
        <f ca="1">IF(ISERROR(OFFSET(Tabulation!L34,0,(COLUMN(E34)-COLUMN($E$2))*10)),"",OFFSET(Tabulation!L34,0,(COLUMN(E34)-COLUMN($E$2))*10))</f>
      </c>
      <c r="F34">
        <f ca="1">IF(ISERROR(OFFSET(Tabulation!M34,0,(COLUMN(F34)-COLUMN($E$2))*10)),"",OFFSET(Tabulation!M34,0,(COLUMN(F34)-COLUMN($E$2))*10))</f>
      </c>
      <c r="G34">
        <f ca="1">IF(ISERROR(OFFSET(Tabulation!N34,0,(COLUMN(G34)-COLUMN($E$2))*10)),"",OFFSET(Tabulation!N34,0,(COLUMN(G34)-COLUMN($E$2))*10))</f>
      </c>
      <c r="H34">
        <f ca="1">IF(ISERROR(OFFSET(Tabulation!O34,0,(COLUMN(H34)-COLUMN($E$2))*10)),"",OFFSET(Tabulation!O34,0,(COLUMN(H34)-COLUMN($E$2))*10))</f>
        <v>0.0452</v>
      </c>
      <c r="I34">
        <f ca="1">IF(ISERROR(OFFSET(Tabulation!P34,0,(COLUMN(I34)-COLUMN($E$2))*10)),"",OFFSET(Tabulation!P34,0,(COLUMN(I34)-COLUMN($E$2))*10))</f>
      </c>
      <c r="J34">
        <f ca="1">IF(ISERROR(OFFSET(Tabulation!Q34,0,(COLUMN(J34)-COLUMN($E$2))*10)),"",OFFSET(Tabulation!Q34,0,(COLUMN(J34)-COLUMN($E$2))*10))</f>
      </c>
      <c r="K34">
        <f ca="1">IF(ISERROR(OFFSET(Tabulation!R34,0,(COLUMN(K34)-COLUMN($E$2))*10)),"",OFFSET(Tabulation!R34,0,(COLUMN(K34)-COLUMN($E$2))*10))</f>
        <v>0.067</v>
      </c>
      <c r="L34">
        <f ca="1">IF(ISERROR(OFFSET(Tabulation!S34,0,(COLUMN(L34)-COLUMN($E$2))*10)),"",OFFSET(Tabulation!S34,0,(COLUMN(L34)-COLUMN($E$2))*10))</f>
        <v>0.0542</v>
      </c>
      <c r="M34">
        <f ca="1">IF(ISERROR(OFFSET(Tabulation!T34,0,(COLUMN(M34)-COLUMN($E$2))*10)),"",OFFSET(Tabulation!T34,0,(COLUMN(M34)-COLUMN($E$2))*10))</f>
      </c>
      <c r="N34">
        <f ca="1">IF(ISERROR(OFFSET(Tabulation!U34,0,(COLUMN(N34)-COLUMN($E$2))*10)),"",OFFSET(Tabulation!U34,0,(COLUMN(N34)-COLUMN($E$2))*10))</f>
      </c>
      <c r="O34">
        <f ca="1">IF(ISERROR(OFFSET(Tabulation!V34,0,(COLUMN(O34)-COLUMN($E$2))*10)),"",OFFSET(Tabulation!V34,0,(COLUMN(O34)-COLUMN($E$2))*10))</f>
        <v>0.08789999999999999</v>
      </c>
      <c r="P34">
        <f ca="1">IF(ISERROR(OFFSET(Tabulation!W34,0,(COLUMN(P34)-COLUMN($E$2))*10)),"",OFFSET(Tabulation!W34,0,(COLUMN(P34)-COLUMN($E$2))*10))</f>
      </c>
      <c r="Q34">
        <f ca="1">IF(ISERROR(OFFSET(Tabulation!X34,0,(COLUMN(Q34)-COLUMN($E$2))*10)),"",OFFSET(Tabulation!X34,0,(COLUMN(Q34)-COLUMN($E$2))*10))</f>
      </c>
      <c r="R34">
        <f ca="1">IF(ISERROR(OFFSET(Tabulation!Y34,0,(COLUMN(R34)-COLUMN($E$2))*10)),"",OFFSET(Tabulation!Y34,0,(COLUMN(R34)-COLUMN($E$2))*10))</f>
      </c>
      <c r="S34">
        <f ca="1">IF(ISERROR(OFFSET(Tabulation!Z34,0,(COLUMN(S34)-COLUMN($E$2))*10)),"",OFFSET(Tabulation!Z34,0,(COLUMN(S34)-COLUMN($E$2))*10))</f>
      </c>
      <c r="T34">
        <f ca="1">IF(ISERROR(OFFSET(Tabulation!AA34,0,(COLUMN(T34)-COLUMN($E$2))*10)),"",OFFSET(Tabulation!AA34,0,(COLUMN(T34)-COLUMN($E$2))*10))</f>
      </c>
      <c r="U34">
        <f ca="1">IF(ISERROR(OFFSET(Tabulation!AB34,0,(COLUMN(U34)-COLUMN($E$2))*10)),"",OFFSET(Tabulation!AB34,0,(COLUMN(U34)-COLUMN($E$2))*10))</f>
      </c>
      <c r="V34">
        <f ca="1">IF(ISERROR(OFFSET(Tabulation!AC34,0,(COLUMN(V34)-COLUMN($E$2))*10)),"",OFFSET(Tabulation!AC34,0,(COLUMN(V34)-COLUMN($E$2))*10))</f>
      </c>
      <c r="W34">
        <f ca="1">IF(ISERROR(OFFSET(Tabulation!AD34,0,(COLUMN(W34)-COLUMN($E$2))*10)),"",OFFSET(Tabulation!AD34,0,(COLUMN(W34)-COLUMN($E$2))*10))</f>
      </c>
      <c r="X34">
        <f ca="1">IF(ISERROR(OFFSET(Tabulation!AE34,0,(COLUMN(X34)-COLUMN($E$2))*10)),"",OFFSET(Tabulation!AE34,0,(COLUMN(X34)-COLUMN($E$2))*10))</f>
      </c>
      <c r="Y34">
        <f ca="1">IF(ISERROR(OFFSET(Tabulation!AF34,0,(COLUMN(Y34)-COLUMN($E$2))*10)),"",OFFSET(Tabulation!AF34,0,(COLUMN(Y34)-COLUMN($E$2))*10))</f>
      </c>
      <c r="Z34">
        <f ca="1">IF(ISERROR(OFFSET(Tabulation!AG34,0,(COLUMN(Z34)-COLUMN($E$2))*10)),"",OFFSET(Tabulation!AG34,0,(COLUMN(Z34)-COLUMN($E$2))*10))</f>
      </c>
      <c r="AA34">
        <f ca="1">IF(ISERROR(OFFSET(Tabulation!AH34,0,(COLUMN(AA34)-COLUMN($E$2))*10)),"",OFFSET(Tabulation!AH34,0,(COLUMN(AA34)-COLUMN($E$2))*10))</f>
      </c>
      <c r="AB34">
        <f ca="1">IF(ISERROR(OFFSET(Tabulation!AI34,0,(COLUMN(AB34)-COLUMN($E$2))*10)),"",OFFSET(Tabulation!AI34,0,(COLUMN(AB34)-COLUMN($E$2))*10))</f>
      </c>
      <c r="AC34">
        <f ca="1">IF(ISERROR(OFFSET(Tabulation!AJ34,0,(COLUMN(AC34)-COLUMN($E$2))*10)),"",OFFSET(Tabulation!AJ34,0,(COLUMN(AC34)-COLUMN($E$2))*10))</f>
      </c>
      <c r="AD34">
        <f ca="1">IF(ISERROR(OFFSET(Tabulation!AK34,0,(COLUMN(AD34)-COLUMN($E$2))*10)),"",OFFSET(Tabulation!AK34,0,(COLUMN(AD34)-COLUMN($E$2))*10))</f>
      </c>
      <c r="AE34">
        <f ca="1">IF(ISERROR(OFFSET(Tabulation!AL34,0,(COLUMN(AE34)-COLUMN($E$2))*10)),"",OFFSET(Tabulation!AL34,0,(COLUMN(AE34)-COLUMN($E$2))*10))</f>
      </c>
      <c r="AF34">
        <f ca="1">IF(ISERROR(OFFSET(Tabulation!AM34,0,(COLUMN(AF34)-COLUMN($E$2))*10)),"",OFFSET(Tabulation!AM34,0,(COLUMN(AF34)-COLUMN($E$2))*10))</f>
      </c>
      <c r="AG34">
        <f ca="1">IF(ISERROR(OFFSET(Tabulation!AN34,0,(COLUMN(AG34)-COLUMN($E$2))*10)),"",OFFSET(Tabulation!AN34,0,(COLUMN(AG34)-COLUMN($E$2))*10))</f>
      </c>
      <c r="AH34">
        <f ca="1">IF(ISERROR(OFFSET(Tabulation!AO34,0,(COLUMN(AH34)-COLUMN($E$2))*10)),"",OFFSET(Tabulation!AO34,0,(COLUMN(AH34)-COLUMN($E$2))*10))</f>
      </c>
      <c r="AI34">
        <f ca="1">IF(ISERROR(OFFSET(Tabulation!AP34,0,(COLUMN(AI34)-COLUMN($E$2))*10)),"",OFFSET(Tabulation!AP34,0,(COLUMN(AI34)-COLUMN($E$2))*10))</f>
      </c>
      <c r="AJ34">
        <f ca="1">IF(ISERROR(OFFSET(Tabulation!AQ34,0,(COLUMN(AJ34)-COLUMN($E$2))*10)),"",OFFSET(Tabulation!AQ34,0,(COLUMN(AJ34)-COLUMN($E$2))*10))</f>
      </c>
      <c r="AK34">
        <f ca="1">IF(ISERROR(OFFSET(Tabulation!AR34,0,(COLUMN(AK34)-COLUMN($E$2))*10)),"",OFFSET(Tabulation!AR34,0,(COLUMN(AK34)-COLUMN($E$2))*10))</f>
      </c>
      <c r="AL34">
        <f ca="1">IF(ISERROR(OFFSET(Tabulation!AS34,0,(COLUMN(AL34)-COLUMN($E$2))*10)),"",OFFSET(Tabulation!AS34,0,(COLUMN(AL34)-COLUMN($E$2))*10))</f>
      </c>
      <c r="AM34">
        <f ca="1">IF(ISERROR(OFFSET(Tabulation!AT34,0,(COLUMN(AM34)-COLUMN($E$2))*10)),"",OFFSET(Tabulation!AT34,0,(COLUMN(AM34)-COLUMN($E$2))*10))</f>
      </c>
      <c r="AN34">
        <f ca="1">IF(ISERROR(OFFSET(Tabulation!AU34,0,(COLUMN(AN34)-COLUMN($E$2))*10)),"",OFFSET(Tabulation!AU34,0,(COLUMN(AN34)-COLUMN($E$2))*10))</f>
      </c>
      <c r="AO34">
        <f ca="1">IF(ISERROR(OFFSET(Tabulation!AV34,0,(COLUMN(AO34)-COLUMN($E$2))*10)),"",OFFSET(Tabulation!AV34,0,(COLUMN(AO34)-COLUMN($E$2))*10))</f>
      </c>
      <c r="AP34" s="1">
        <f aca="true" t="shared" si="2" ref="AP34:AP65">MIN(E34:AO34)</f>
        <v>0.0452</v>
      </c>
      <c r="AQ34">
        <f aca="true" t="shared" si="3" ref="AQ34:AQ65">MATCH(AP34,E34:AO34,0)</f>
        <v>4</v>
      </c>
      <c r="AR34" t="str">
        <f ca="1">IF(ISBLANK((OFFSET(Tabulation!E34,0,($AQ34-1)*11))),"",OFFSET(Tabulation!E34,0,($AQ34-1)*11))</f>
        <v>Sysco Memphis LLC</v>
      </c>
      <c r="AS34" t="str">
        <f ca="1">IF(ISBLANK((OFFSET(Tabulation!F34,0,($AQ34-1)*11))),"",OFFSET(Tabulation!F34,0,($AQ34-1)*11))</f>
        <v>2%10 Net 30</v>
      </c>
      <c r="AT34" t="str">
        <f ca="1">IF(ISBLANK((OFFSET(Tabulation!G34,0,($AQ34-1)*11))),"",OFFSET(Tabulation!G34,0,($AQ34-1)*11))</f>
        <v>Diamond Crystal</v>
      </c>
      <c r="AU34" t="str">
        <f ca="1">IF(ISBLANK((OFFSET(Tabulation!H34,0,($AQ34-1)*11))),"",OFFSET(Tabulation!H34,0,($AQ34-1)*11))</f>
        <v>76300</v>
      </c>
      <c r="AV34" t="str">
        <f ca="1">IF(ISBLANK((OFFSET(Tabulation!I34,0,($AQ34-1)*11))),"",OFFSET(Tabulation!I34,0,($AQ34-1)*11))</f>
        <v>100/1 oz</v>
      </c>
      <c r="AW34">
        <f ca="1">IF(ISBLANK((OFFSET(Tabulation!J34,0,($AQ34-1)*11))),"",OFFSET(Tabulation!J34,0,($AQ34-1)*11))</f>
        <v>100</v>
      </c>
      <c r="AX34">
        <f ca="1">IF(ISBLANK((OFFSET(Tabulation!K34,0,($AQ34-1)*11))),"",OFFSET(Tabulation!K34,0,($AQ34-1)*11))</f>
        <v>4.52</v>
      </c>
      <c r="AY34">
        <f ca="1">IF(ISBLANK((OFFSET(Tabulation!L34,0,($AQ34-1)*11))),"",OFFSET(Tabulation!L34,0,($AQ34-1)*11))</f>
        <v>0.0452</v>
      </c>
      <c r="AZ34">
        <f ca="1">IF(ISBLANK((OFFSET(Tabulation!M34,0,($AQ34-1)*11))),"",OFFSET(Tabulation!M34,0,($AQ34-1)*11))</f>
        <v>9040</v>
      </c>
      <c r="BA34" t="str">
        <f ca="1">IF(ISBLANK((OFFSET(Tabulation!N34,0,($AQ34-1)*11))),"",OFFSET(Tabulation!N34,0,($AQ34-1)*11))</f>
        <v>Yes</v>
      </c>
      <c r="BB34" t="str">
        <f ca="1">IF(ISBLANK((OFFSET(Tabulation!O34,0,($AQ34-1)*11))),"",OFFSET(Tabulation!O34,0,($AQ34-1)*11))</f>
        <v>Based on ship lot</v>
      </c>
    </row>
    <row r="35" spans="1:54" ht="120">
      <c r="A35" s="44">
        <v>1655</v>
      </c>
      <c r="B35" s="45">
        <v>7000</v>
      </c>
      <c r="C35" s="46" t="s">
        <v>149</v>
      </c>
      <c r="D35" s="84" t="s">
        <v>11</v>
      </c>
      <c r="E35">
        <f ca="1">IF(ISERROR(OFFSET(Tabulation!L35,0,(COLUMN(E35)-COLUMN($E$2))*10)),"",OFFSET(Tabulation!L35,0,(COLUMN(E35)-COLUMN($E$2))*10))</f>
      </c>
      <c r="F35">
        <f ca="1">IF(ISERROR(OFFSET(Tabulation!M35,0,(COLUMN(F35)-COLUMN($E$2))*10)),"",OFFSET(Tabulation!M35,0,(COLUMN(F35)-COLUMN($E$2))*10))</f>
      </c>
      <c r="G35">
        <f ca="1">IF(ISERROR(OFFSET(Tabulation!N35,0,(COLUMN(G35)-COLUMN($E$2))*10)),"",OFFSET(Tabulation!N35,0,(COLUMN(G35)-COLUMN($E$2))*10))</f>
      </c>
      <c r="H35">
        <f ca="1">IF(ISERROR(OFFSET(Tabulation!O35,0,(COLUMN(H35)-COLUMN($E$2))*10)),"",OFFSET(Tabulation!O35,0,(COLUMN(H35)-COLUMN($E$2))*10))</f>
      </c>
      <c r="I35">
        <f ca="1">IF(ISERROR(OFFSET(Tabulation!P35,0,(COLUMN(I35)-COLUMN($E$2))*10)),"",OFFSET(Tabulation!P35,0,(COLUMN(I35)-COLUMN($E$2))*10))</f>
      </c>
      <c r="J35">
        <f ca="1">IF(ISERROR(OFFSET(Tabulation!Q35,0,(COLUMN(J35)-COLUMN($E$2))*10)),"",OFFSET(Tabulation!Q35,0,(COLUMN(J35)-COLUMN($E$2))*10))</f>
      </c>
      <c r="K35">
        <f ca="1">IF(ISERROR(OFFSET(Tabulation!R35,0,(COLUMN(K35)-COLUMN($E$2))*10)),"",OFFSET(Tabulation!R35,0,(COLUMN(K35)-COLUMN($E$2))*10))</f>
      </c>
      <c r="L35">
        <f ca="1">IF(ISERROR(OFFSET(Tabulation!S35,0,(COLUMN(L35)-COLUMN($E$2))*10)),"",OFFSET(Tabulation!S35,0,(COLUMN(L35)-COLUMN($E$2))*10))</f>
      </c>
      <c r="M35">
        <f ca="1">IF(ISERROR(OFFSET(Tabulation!T35,0,(COLUMN(M35)-COLUMN($E$2))*10)),"",OFFSET(Tabulation!T35,0,(COLUMN(M35)-COLUMN($E$2))*10))</f>
      </c>
      <c r="N35">
        <f ca="1">IF(ISERROR(OFFSET(Tabulation!U35,0,(COLUMN(N35)-COLUMN($E$2))*10)),"",OFFSET(Tabulation!U35,0,(COLUMN(N35)-COLUMN($E$2))*10))</f>
      </c>
      <c r="O35">
        <f ca="1">IF(ISERROR(OFFSET(Tabulation!V35,0,(COLUMN(O35)-COLUMN($E$2))*10)),"",OFFSET(Tabulation!V35,0,(COLUMN(O35)-COLUMN($E$2))*10))</f>
      </c>
      <c r="P35">
        <f ca="1">IF(ISERROR(OFFSET(Tabulation!W35,0,(COLUMN(P35)-COLUMN($E$2))*10)),"",OFFSET(Tabulation!W35,0,(COLUMN(P35)-COLUMN($E$2))*10))</f>
      </c>
      <c r="Q35">
        <f ca="1">IF(ISERROR(OFFSET(Tabulation!X35,0,(COLUMN(Q35)-COLUMN($E$2))*10)),"",OFFSET(Tabulation!X35,0,(COLUMN(Q35)-COLUMN($E$2))*10))</f>
      </c>
      <c r="R35">
        <f ca="1">IF(ISERROR(OFFSET(Tabulation!Y35,0,(COLUMN(R35)-COLUMN($E$2))*10)),"",OFFSET(Tabulation!Y35,0,(COLUMN(R35)-COLUMN($E$2))*10))</f>
      </c>
      <c r="S35">
        <f ca="1">IF(ISERROR(OFFSET(Tabulation!Z35,0,(COLUMN(S35)-COLUMN($E$2))*10)),"",OFFSET(Tabulation!Z35,0,(COLUMN(S35)-COLUMN($E$2))*10))</f>
      </c>
      <c r="T35">
        <f ca="1">IF(ISERROR(OFFSET(Tabulation!AA35,0,(COLUMN(T35)-COLUMN($E$2))*10)),"",OFFSET(Tabulation!AA35,0,(COLUMN(T35)-COLUMN($E$2))*10))</f>
      </c>
      <c r="U35">
        <f ca="1">IF(ISERROR(OFFSET(Tabulation!AB35,0,(COLUMN(U35)-COLUMN($E$2))*10)),"",OFFSET(Tabulation!AB35,0,(COLUMN(U35)-COLUMN($E$2))*10))</f>
      </c>
      <c r="V35">
        <f ca="1">IF(ISERROR(OFFSET(Tabulation!AC35,0,(COLUMN(V35)-COLUMN($E$2))*10)),"",OFFSET(Tabulation!AC35,0,(COLUMN(V35)-COLUMN($E$2))*10))</f>
      </c>
      <c r="W35">
        <f ca="1">IF(ISERROR(OFFSET(Tabulation!AD35,0,(COLUMN(W35)-COLUMN($E$2))*10)),"",OFFSET(Tabulation!AD35,0,(COLUMN(W35)-COLUMN($E$2))*10))</f>
      </c>
      <c r="X35">
        <f ca="1">IF(ISERROR(OFFSET(Tabulation!AE35,0,(COLUMN(X35)-COLUMN($E$2))*10)),"",OFFSET(Tabulation!AE35,0,(COLUMN(X35)-COLUMN($E$2))*10))</f>
      </c>
      <c r="Y35">
        <f ca="1">IF(ISERROR(OFFSET(Tabulation!AF35,0,(COLUMN(Y35)-COLUMN($E$2))*10)),"",OFFSET(Tabulation!AF35,0,(COLUMN(Y35)-COLUMN($E$2))*10))</f>
      </c>
      <c r="Z35">
        <f ca="1">IF(ISERROR(OFFSET(Tabulation!AG35,0,(COLUMN(Z35)-COLUMN($E$2))*10)),"",OFFSET(Tabulation!AG35,0,(COLUMN(Z35)-COLUMN($E$2))*10))</f>
      </c>
      <c r="AA35">
        <f ca="1">IF(ISERROR(OFFSET(Tabulation!AH35,0,(COLUMN(AA35)-COLUMN($E$2))*10)),"",OFFSET(Tabulation!AH35,0,(COLUMN(AA35)-COLUMN($E$2))*10))</f>
      </c>
      <c r="AB35">
        <f ca="1">IF(ISERROR(OFFSET(Tabulation!AI35,0,(COLUMN(AB35)-COLUMN($E$2))*10)),"",OFFSET(Tabulation!AI35,0,(COLUMN(AB35)-COLUMN($E$2))*10))</f>
      </c>
      <c r="AC35">
        <f ca="1">IF(ISERROR(OFFSET(Tabulation!AJ35,0,(COLUMN(AC35)-COLUMN($E$2))*10)),"",OFFSET(Tabulation!AJ35,0,(COLUMN(AC35)-COLUMN($E$2))*10))</f>
      </c>
      <c r="AD35">
        <f ca="1">IF(ISERROR(OFFSET(Tabulation!AK35,0,(COLUMN(AD35)-COLUMN($E$2))*10)),"",OFFSET(Tabulation!AK35,0,(COLUMN(AD35)-COLUMN($E$2))*10))</f>
      </c>
      <c r="AE35">
        <f ca="1">IF(ISERROR(OFFSET(Tabulation!AL35,0,(COLUMN(AE35)-COLUMN($E$2))*10)),"",OFFSET(Tabulation!AL35,0,(COLUMN(AE35)-COLUMN($E$2))*10))</f>
      </c>
      <c r="AF35">
        <f ca="1">IF(ISERROR(OFFSET(Tabulation!AM35,0,(COLUMN(AF35)-COLUMN($E$2))*10)),"",OFFSET(Tabulation!AM35,0,(COLUMN(AF35)-COLUMN($E$2))*10))</f>
      </c>
      <c r="AG35">
        <f ca="1">IF(ISERROR(OFFSET(Tabulation!AN35,0,(COLUMN(AG35)-COLUMN($E$2))*10)),"",OFFSET(Tabulation!AN35,0,(COLUMN(AG35)-COLUMN($E$2))*10))</f>
      </c>
      <c r="AH35">
        <f ca="1">IF(ISERROR(OFFSET(Tabulation!AO35,0,(COLUMN(AH35)-COLUMN($E$2))*10)),"",OFFSET(Tabulation!AO35,0,(COLUMN(AH35)-COLUMN($E$2))*10))</f>
      </c>
      <c r="AI35">
        <f ca="1">IF(ISERROR(OFFSET(Tabulation!AP35,0,(COLUMN(AI35)-COLUMN($E$2))*10)),"",OFFSET(Tabulation!AP35,0,(COLUMN(AI35)-COLUMN($E$2))*10))</f>
      </c>
      <c r="AJ35">
        <f ca="1">IF(ISERROR(OFFSET(Tabulation!AQ35,0,(COLUMN(AJ35)-COLUMN($E$2))*10)),"",OFFSET(Tabulation!AQ35,0,(COLUMN(AJ35)-COLUMN($E$2))*10))</f>
      </c>
      <c r="AK35">
        <f ca="1">IF(ISERROR(OFFSET(Tabulation!AR35,0,(COLUMN(AK35)-COLUMN($E$2))*10)),"",OFFSET(Tabulation!AR35,0,(COLUMN(AK35)-COLUMN($E$2))*10))</f>
      </c>
      <c r="AL35">
        <f ca="1">IF(ISERROR(OFFSET(Tabulation!AS35,0,(COLUMN(AL35)-COLUMN($E$2))*10)),"",OFFSET(Tabulation!AS35,0,(COLUMN(AL35)-COLUMN($E$2))*10))</f>
      </c>
      <c r="AM35">
        <f ca="1">IF(ISERROR(OFFSET(Tabulation!AT35,0,(COLUMN(AM35)-COLUMN($E$2))*10)),"",OFFSET(Tabulation!AT35,0,(COLUMN(AM35)-COLUMN($E$2))*10))</f>
      </c>
      <c r="AN35">
        <f ca="1">IF(ISERROR(OFFSET(Tabulation!AU35,0,(COLUMN(AN35)-COLUMN($E$2))*10)),"",OFFSET(Tabulation!AU35,0,(COLUMN(AN35)-COLUMN($E$2))*10))</f>
      </c>
      <c r="AO35">
        <f ca="1">IF(ISERROR(OFFSET(Tabulation!AV35,0,(COLUMN(AO35)-COLUMN($E$2))*10)),"",OFFSET(Tabulation!AV35,0,(COLUMN(AO35)-COLUMN($E$2))*10))</f>
      </c>
      <c r="AP35" s="1">
        <f t="shared" si="2"/>
        <v>0</v>
      </c>
      <c r="AQ35" t="e">
        <f t="shared" si="3"/>
        <v>#N/A</v>
      </c>
      <c r="AR35" t="e">
        <f ca="1">IF(ISBLANK((OFFSET(Tabulation!E35,0,($AQ35-1)*11))),"",OFFSET(Tabulation!E35,0,($AQ35-1)*11))</f>
        <v>#N/A</v>
      </c>
      <c r="AS35" t="e">
        <f ca="1">IF(ISBLANK((OFFSET(Tabulation!F35,0,($AQ35-1)*11))),"",OFFSET(Tabulation!F35,0,($AQ35-1)*11))</f>
        <v>#N/A</v>
      </c>
      <c r="AT35" t="e">
        <f ca="1">IF(ISBLANK((OFFSET(Tabulation!G35,0,($AQ35-1)*11))),"",OFFSET(Tabulation!G35,0,($AQ35-1)*11))</f>
        <v>#N/A</v>
      </c>
      <c r="AU35" t="e">
        <f ca="1">IF(ISBLANK((OFFSET(Tabulation!H35,0,($AQ35-1)*11))),"",OFFSET(Tabulation!H35,0,($AQ35-1)*11))</f>
        <v>#N/A</v>
      </c>
      <c r="AV35" t="e">
        <f ca="1">IF(ISBLANK((OFFSET(Tabulation!I35,0,($AQ35-1)*11))),"",OFFSET(Tabulation!I35,0,($AQ35-1)*11))</f>
        <v>#N/A</v>
      </c>
      <c r="AW35" t="e">
        <f ca="1">IF(ISBLANK((OFFSET(Tabulation!J35,0,($AQ35-1)*11))),"",OFFSET(Tabulation!J35,0,($AQ35-1)*11))</f>
        <v>#N/A</v>
      </c>
      <c r="AX35" t="e">
        <f ca="1">IF(ISBLANK((OFFSET(Tabulation!K35,0,($AQ35-1)*11))),"",OFFSET(Tabulation!K35,0,($AQ35-1)*11))</f>
        <v>#N/A</v>
      </c>
      <c r="AY35" t="e">
        <f ca="1">IF(ISBLANK((OFFSET(Tabulation!L35,0,($AQ35-1)*11))),"",OFFSET(Tabulation!L35,0,($AQ35-1)*11))</f>
        <v>#N/A</v>
      </c>
      <c r="AZ35" t="e">
        <f ca="1">IF(ISBLANK((OFFSET(Tabulation!M35,0,($AQ35-1)*11))),"",OFFSET(Tabulation!M35,0,($AQ35-1)*11))</f>
        <v>#N/A</v>
      </c>
      <c r="BA35" t="e">
        <f ca="1">IF(ISBLANK((OFFSET(Tabulation!N35,0,($AQ35-1)*11))),"",OFFSET(Tabulation!N35,0,($AQ35-1)*11))</f>
        <v>#N/A</v>
      </c>
      <c r="BB35" t="e">
        <f ca="1">IF(ISBLANK((OFFSET(Tabulation!O35,0,($AQ35-1)*11))),"",OFFSET(Tabulation!O35,0,($AQ35-1)*11))</f>
        <v>#N/A</v>
      </c>
    </row>
    <row r="36" spans="1:54" ht="60">
      <c r="A36" s="49">
        <v>1656</v>
      </c>
      <c r="B36" s="50">
        <v>3000</v>
      </c>
      <c r="C36" s="51" t="s">
        <v>147</v>
      </c>
      <c r="D36" s="76" t="s">
        <v>13</v>
      </c>
      <c r="E36">
        <f ca="1">IF(ISERROR(OFFSET(Tabulation!L36,0,(COLUMN(E36)-COLUMN($E$2))*10)),"",OFFSET(Tabulation!L36,0,(COLUMN(E36)-COLUMN($E$2))*10))</f>
      </c>
      <c r="F36">
        <f ca="1">IF(ISERROR(OFFSET(Tabulation!M36,0,(COLUMN(F36)-COLUMN($E$2))*10)),"",OFFSET(Tabulation!M36,0,(COLUMN(F36)-COLUMN($E$2))*10))</f>
      </c>
      <c r="G36">
        <f ca="1">IF(ISERROR(OFFSET(Tabulation!N36,0,(COLUMN(G36)-COLUMN($E$2))*10)),"",OFFSET(Tabulation!N36,0,(COLUMN(G36)-COLUMN($E$2))*10))</f>
      </c>
      <c r="H36">
        <f ca="1">IF(ISERROR(OFFSET(Tabulation!O36,0,(COLUMN(H36)-COLUMN($E$2))*10)),"",OFFSET(Tabulation!O36,0,(COLUMN(H36)-COLUMN($E$2))*10))</f>
      </c>
      <c r="I36">
        <f ca="1">IF(ISERROR(OFFSET(Tabulation!P36,0,(COLUMN(I36)-COLUMN($E$2))*10)),"",OFFSET(Tabulation!P36,0,(COLUMN(I36)-COLUMN($E$2))*10))</f>
      </c>
      <c r="J36">
        <f ca="1">IF(ISERROR(OFFSET(Tabulation!Q36,0,(COLUMN(J36)-COLUMN($E$2))*10)),"",OFFSET(Tabulation!Q36,0,(COLUMN(J36)-COLUMN($E$2))*10))</f>
      </c>
      <c r="K36">
        <f ca="1">IF(ISERROR(OFFSET(Tabulation!R36,0,(COLUMN(K36)-COLUMN($E$2))*10)),"",OFFSET(Tabulation!R36,0,(COLUMN(K36)-COLUMN($E$2))*10))</f>
      </c>
      <c r="L36">
        <f ca="1">IF(ISERROR(OFFSET(Tabulation!S36,0,(COLUMN(L36)-COLUMN($E$2))*10)),"",OFFSET(Tabulation!S36,0,(COLUMN(L36)-COLUMN($E$2))*10))</f>
        <v>0.028390625000000003</v>
      </c>
      <c r="M36">
        <f ca="1">IF(ISERROR(OFFSET(Tabulation!T36,0,(COLUMN(M36)-COLUMN($E$2))*10)),"",OFFSET(Tabulation!T36,0,(COLUMN(M36)-COLUMN($E$2))*10))</f>
      </c>
      <c r="N36">
        <f ca="1">IF(ISERROR(OFFSET(Tabulation!U36,0,(COLUMN(N36)-COLUMN($E$2))*10)),"",OFFSET(Tabulation!U36,0,(COLUMN(N36)-COLUMN($E$2))*10))</f>
      </c>
      <c r="O36">
        <f ca="1">IF(ISERROR(OFFSET(Tabulation!V36,0,(COLUMN(O36)-COLUMN($E$2))*10)),"",OFFSET(Tabulation!V36,0,(COLUMN(O36)-COLUMN($E$2))*10))</f>
      </c>
      <c r="P36">
        <f ca="1">IF(ISERROR(OFFSET(Tabulation!W36,0,(COLUMN(P36)-COLUMN($E$2))*10)),"",OFFSET(Tabulation!W36,0,(COLUMN(P36)-COLUMN($E$2))*10))</f>
      </c>
      <c r="Q36">
        <f ca="1">IF(ISERROR(OFFSET(Tabulation!X36,0,(COLUMN(Q36)-COLUMN($E$2))*10)),"",OFFSET(Tabulation!X36,0,(COLUMN(Q36)-COLUMN($E$2))*10))</f>
      </c>
      <c r="R36">
        <f ca="1">IF(ISERROR(OFFSET(Tabulation!Y36,0,(COLUMN(R36)-COLUMN($E$2))*10)),"",OFFSET(Tabulation!Y36,0,(COLUMN(R36)-COLUMN($E$2))*10))</f>
      </c>
      <c r="S36">
        <f ca="1">IF(ISERROR(OFFSET(Tabulation!Z36,0,(COLUMN(S36)-COLUMN($E$2))*10)),"",OFFSET(Tabulation!Z36,0,(COLUMN(S36)-COLUMN($E$2))*10))</f>
        <v>0.0273125</v>
      </c>
      <c r="T36">
        <f ca="1">IF(ISERROR(OFFSET(Tabulation!AA36,0,(COLUMN(T36)-COLUMN($E$2))*10)),"",OFFSET(Tabulation!AA36,0,(COLUMN(T36)-COLUMN($E$2))*10))</f>
      </c>
      <c r="U36">
        <f ca="1">IF(ISERROR(OFFSET(Tabulation!AB36,0,(COLUMN(U36)-COLUMN($E$2))*10)),"",OFFSET(Tabulation!AB36,0,(COLUMN(U36)-COLUMN($E$2))*10))</f>
      </c>
      <c r="V36">
        <f ca="1">IF(ISERROR(OFFSET(Tabulation!AC36,0,(COLUMN(V36)-COLUMN($E$2))*10)),"",OFFSET(Tabulation!AC36,0,(COLUMN(V36)-COLUMN($E$2))*10))</f>
      </c>
      <c r="W36">
        <f ca="1">IF(ISERROR(OFFSET(Tabulation!AD36,0,(COLUMN(W36)-COLUMN($E$2))*10)),"",OFFSET(Tabulation!AD36,0,(COLUMN(W36)-COLUMN($E$2))*10))</f>
      </c>
      <c r="X36">
        <f ca="1">IF(ISERROR(OFFSET(Tabulation!AE36,0,(COLUMN(X36)-COLUMN($E$2))*10)),"",OFFSET(Tabulation!AE36,0,(COLUMN(X36)-COLUMN($E$2))*10))</f>
      </c>
      <c r="Y36">
        <f ca="1">IF(ISERROR(OFFSET(Tabulation!AF36,0,(COLUMN(Y36)-COLUMN($E$2))*10)),"",OFFSET(Tabulation!AF36,0,(COLUMN(Y36)-COLUMN($E$2))*10))</f>
      </c>
      <c r="Z36">
        <f ca="1">IF(ISERROR(OFFSET(Tabulation!AG36,0,(COLUMN(Z36)-COLUMN($E$2))*10)),"",OFFSET(Tabulation!AG36,0,(COLUMN(Z36)-COLUMN($E$2))*10))</f>
      </c>
      <c r="AA36">
        <f ca="1">IF(ISERROR(OFFSET(Tabulation!AH36,0,(COLUMN(AA36)-COLUMN($E$2))*10)),"",OFFSET(Tabulation!AH36,0,(COLUMN(AA36)-COLUMN($E$2))*10))</f>
      </c>
      <c r="AB36">
        <f ca="1">IF(ISERROR(OFFSET(Tabulation!AI36,0,(COLUMN(AB36)-COLUMN($E$2))*10)),"",OFFSET(Tabulation!AI36,0,(COLUMN(AB36)-COLUMN($E$2))*10))</f>
      </c>
      <c r="AC36">
        <f ca="1">IF(ISERROR(OFFSET(Tabulation!AJ36,0,(COLUMN(AC36)-COLUMN($E$2))*10)),"",OFFSET(Tabulation!AJ36,0,(COLUMN(AC36)-COLUMN($E$2))*10))</f>
      </c>
      <c r="AD36">
        <f ca="1">IF(ISERROR(OFFSET(Tabulation!AK36,0,(COLUMN(AD36)-COLUMN($E$2))*10)),"",OFFSET(Tabulation!AK36,0,(COLUMN(AD36)-COLUMN($E$2))*10))</f>
      </c>
      <c r="AE36">
        <f ca="1">IF(ISERROR(OFFSET(Tabulation!AL36,0,(COLUMN(AE36)-COLUMN($E$2))*10)),"",OFFSET(Tabulation!AL36,0,(COLUMN(AE36)-COLUMN($E$2))*10))</f>
      </c>
      <c r="AF36">
        <f ca="1">IF(ISERROR(OFFSET(Tabulation!AM36,0,(COLUMN(AF36)-COLUMN($E$2))*10)),"",OFFSET(Tabulation!AM36,0,(COLUMN(AF36)-COLUMN($E$2))*10))</f>
      </c>
      <c r="AG36">
        <f ca="1">IF(ISERROR(OFFSET(Tabulation!AN36,0,(COLUMN(AG36)-COLUMN($E$2))*10)),"",OFFSET(Tabulation!AN36,0,(COLUMN(AG36)-COLUMN($E$2))*10))</f>
      </c>
      <c r="AH36">
        <f ca="1">IF(ISERROR(OFFSET(Tabulation!AO36,0,(COLUMN(AH36)-COLUMN($E$2))*10)),"",OFFSET(Tabulation!AO36,0,(COLUMN(AH36)-COLUMN($E$2))*10))</f>
      </c>
      <c r="AI36">
        <f ca="1">IF(ISERROR(OFFSET(Tabulation!AP36,0,(COLUMN(AI36)-COLUMN($E$2))*10)),"",OFFSET(Tabulation!AP36,0,(COLUMN(AI36)-COLUMN($E$2))*10))</f>
      </c>
      <c r="AJ36">
        <f ca="1">IF(ISERROR(OFFSET(Tabulation!AQ36,0,(COLUMN(AJ36)-COLUMN($E$2))*10)),"",OFFSET(Tabulation!AQ36,0,(COLUMN(AJ36)-COLUMN($E$2))*10))</f>
      </c>
      <c r="AK36">
        <f ca="1">IF(ISERROR(OFFSET(Tabulation!AR36,0,(COLUMN(AK36)-COLUMN($E$2))*10)),"",OFFSET(Tabulation!AR36,0,(COLUMN(AK36)-COLUMN($E$2))*10))</f>
      </c>
      <c r="AL36">
        <f ca="1">IF(ISERROR(OFFSET(Tabulation!AS36,0,(COLUMN(AL36)-COLUMN($E$2))*10)),"",OFFSET(Tabulation!AS36,0,(COLUMN(AL36)-COLUMN($E$2))*10))</f>
      </c>
      <c r="AM36">
        <f ca="1">IF(ISERROR(OFFSET(Tabulation!AT36,0,(COLUMN(AM36)-COLUMN($E$2))*10)),"",OFFSET(Tabulation!AT36,0,(COLUMN(AM36)-COLUMN($E$2))*10))</f>
      </c>
      <c r="AN36">
        <f ca="1">IF(ISERROR(OFFSET(Tabulation!AU36,0,(COLUMN(AN36)-COLUMN($E$2))*10)),"",OFFSET(Tabulation!AU36,0,(COLUMN(AN36)-COLUMN($E$2))*10))</f>
      </c>
      <c r="AO36">
        <f ca="1">IF(ISERROR(OFFSET(Tabulation!AV36,0,(COLUMN(AO36)-COLUMN($E$2))*10)),"",OFFSET(Tabulation!AV36,0,(COLUMN(AO36)-COLUMN($E$2))*10))</f>
      </c>
      <c r="AP36" s="1">
        <f t="shared" si="2"/>
        <v>0.0273125</v>
      </c>
      <c r="AQ36">
        <f t="shared" si="3"/>
        <v>15</v>
      </c>
      <c r="AR36" t="str">
        <f ca="1">IF(ISBLANK((OFFSET(Tabulation!E36,0,($AQ36-1)*11))),"",OFFSET(Tabulation!E36,0,($AQ36-1)*11))</f>
        <v>Turner Holdings LLC</v>
      </c>
      <c r="AS36" t="str">
        <f ca="1">IF(ISBLANK((OFFSET(Tabulation!F36,0,($AQ36-1)*11))),"",OFFSET(Tabulation!F36,0,($AQ36-1)*11))</f>
        <v>7 Days</v>
      </c>
      <c r="AT36" t="str">
        <f ca="1">IF(ISBLANK((OFFSET(Tabulation!G36,0,($AQ36-1)*11))),"",OFFSET(Tabulation!G36,0,($AQ36-1)*11))</f>
        <v>Turner</v>
      </c>
      <c r="AU36" t="str">
        <f ca="1">IF(ISBLANK((OFFSET(Tabulation!H36,0,($AQ36-1)*11))),"",OFFSET(Tabulation!H36,0,($AQ36-1)*11))</f>
        <v>3970</v>
      </c>
      <c r="AV36" t="str">
        <f ca="1">IF(ISBLANK((OFFSET(Tabulation!I36,0,($AQ36-1)*11))),"",OFFSET(Tabulation!I36,0,($AQ36-1)*11))</f>
        <v>5 gal BIB</v>
      </c>
      <c r="AW36">
        <f ca="1">IF(ISBLANK((OFFSET(Tabulation!J36,0,($AQ36-1)*11))),"",OFFSET(Tabulation!J36,0,($AQ36-1)*11))</f>
        <v>640</v>
      </c>
      <c r="AX36">
        <f ca="1">IF(ISBLANK((OFFSET(Tabulation!K36,0,($AQ36-1)*11))),"",OFFSET(Tabulation!K36,0,($AQ36-1)*11))</f>
        <v>17.48</v>
      </c>
      <c r="AY36">
        <f ca="1">IF(ISBLANK((OFFSET(Tabulation!L36,0,($AQ36-1)*11))),"",OFFSET(Tabulation!L36,0,($AQ36-1)*11))</f>
        <v>0.0273125</v>
      </c>
      <c r="AZ36">
        <f ca="1">IF(ISBLANK((OFFSET(Tabulation!M36,0,($AQ36-1)*11))),"",OFFSET(Tabulation!M36,0,($AQ36-1)*11))</f>
        <v>52440</v>
      </c>
      <c r="BA36" t="str">
        <f ca="1">IF(ISBLANK((OFFSET(Tabulation!N36,0,($AQ36-1)*11))),"",OFFSET(Tabulation!N36,0,($AQ36-1)*11))</f>
        <v>Yes</v>
      </c>
      <c r="BB36" t="str">
        <f ca="1">IF(ISBLANK((OFFSET(Tabulation!O36,0,($AQ36-1)*11))),"",OFFSET(Tabulation!O36,0,($AQ36-1)*11))</f>
        <v>5 Gallon Bulk</v>
      </c>
    </row>
    <row r="37" spans="1:54" ht="120">
      <c r="A37" s="41">
        <v>1651</v>
      </c>
      <c r="B37" s="35">
        <v>162500</v>
      </c>
      <c r="C37" s="36" t="s">
        <v>148</v>
      </c>
      <c r="D37" s="85" t="s">
        <v>7</v>
      </c>
      <c r="E37">
        <f ca="1">IF(ISERROR(OFFSET(Tabulation!L37,0,(COLUMN(E37)-COLUMN($E$2))*10)),"",OFFSET(Tabulation!L37,0,(COLUMN(E37)-COLUMN($E$2))*10))</f>
      </c>
      <c r="F37">
        <f ca="1">IF(ISERROR(OFFSET(Tabulation!M37,0,(COLUMN(F37)-COLUMN($E$2))*10)),"",OFFSET(Tabulation!M37,0,(COLUMN(F37)-COLUMN($E$2))*10))</f>
      </c>
      <c r="G37">
        <f ca="1">IF(ISERROR(OFFSET(Tabulation!N37,0,(COLUMN(G37)-COLUMN($E$2))*10)),"",OFFSET(Tabulation!N37,0,(COLUMN(G37)-COLUMN($E$2))*10))</f>
      </c>
      <c r="H37">
        <f ca="1">IF(ISERROR(OFFSET(Tabulation!O37,0,(COLUMN(H37)-COLUMN($E$2))*10)),"",OFFSET(Tabulation!O37,0,(COLUMN(H37)-COLUMN($E$2))*10))</f>
        <v>0.15464</v>
      </c>
      <c r="I37">
        <f ca="1">IF(ISERROR(OFFSET(Tabulation!P37,0,(COLUMN(I37)-COLUMN($E$2))*10)),"",OFFSET(Tabulation!P37,0,(COLUMN(I37)-COLUMN($E$2))*10))</f>
      </c>
      <c r="J37">
        <f ca="1">IF(ISERROR(OFFSET(Tabulation!Q37,0,(COLUMN(J37)-COLUMN($E$2))*10)),"",OFFSET(Tabulation!Q37,0,(COLUMN(J37)-COLUMN($E$2))*10))</f>
      </c>
      <c r="K37">
        <f ca="1">IF(ISERROR(OFFSET(Tabulation!R37,0,(COLUMN(K37)-COLUMN($E$2))*10)),"",OFFSET(Tabulation!R37,0,(COLUMN(K37)-COLUMN($E$2))*10))</f>
      </c>
      <c r="L37">
        <f ca="1">IF(ISERROR(OFFSET(Tabulation!S37,0,(COLUMN(L37)-COLUMN($E$2))*10)),"",OFFSET(Tabulation!S37,0,(COLUMN(L37)-COLUMN($E$2))*10))</f>
        <v>0.15952000000000002</v>
      </c>
      <c r="M37">
        <f ca="1">IF(ISERROR(OFFSET(Tabulation!T37,0,(COLUMN(M37)-COLUMN($E$2))*10)),"",OFFSET(Tabulation!T37,0,(COLUMN(M37)-COLUMN($E$2))*10))</f>
      </c>
      <c r="N37">
        <f ca="1">IF(ISERROR(OFFSET(Tabulation!U37,0,(COLUMN(N37)-COLUMN($E$2))*10)),"",OFFSET(Tabulation!U37,0,(COLUMN(N37)-COLUMN($E$2))*10))</f>
      </c>
      <c r="O37">
        <f ca="1">IF(ISERROR(OFFSET(Tabulation!V37,0,(COLUMN(O37)-COLUMN($E$2))*10)),"",OFFSET(Tabulation!V37,0,(COLUMN(O37)-COLUMN($E$2))*10))</f>
        <v>0.1556</v>
      </c>
      <c r="P37">
        <f ca="1">IF(ISERROR(OFFSET(Tabulation!W37,0,(COLUMN(P37)-COLUMN($E$2))*10)),"",OFFSET(Tabulation!W37,0,(COLUMN(P37)-COLUMN($E$2))*10))</f>
      </c>
      <c r="Q37">
        <f ca="1">IF(ISERROR(OFFSET(Tabulation!X37,0,(COLUMN(Q37)-COLUMN($E$2))*10)),"",OFFSET(Tabulation!X37,0,(COLUMN(Q37)-COLUMN($E$2))*10))</f>
      </c>
      <c r="R37">
        <f ca="1">IF(ISERROR(OFFSET(Tabulation!Y37,0,(COLUMN(R37)-COLUMN($E$2))*10)),"",OFFSET(Tabulation!Y37,0,(COLUMN(R37)-COLUMN($E$2))*10))</f>
      </c>
      <c r="S37">
        <f ca="1">IF(ISERROR(OFFSET(Tabulation!Z37,0,(COLUMN(S37)-COLUMN($E$2))*10)),"",OFFSET(Tabulation!Z37,0,(COLUMN(S37)-COLUMN($E$2))*10))</f>
      </c>
      <c r="T37">
        <f ca="1">IF(ISERROR(OFFSET(Tabulation!AA37,0,(COLUMN(T37)-COLUMN($E$2))*10)),"",OFFSET(Tabulation!AA37,0,(COLUMN(T37)-COLUMN($E$2))*10))</f>
      </c>
      <c r="U37">
        <f ca="1">IF(ISERROR(OFFSET(Tabulation!AB37,0,(COLUMN(U37)-COLUMN($E$2))*10)),"",OFFSET(Tabulation!AB37,0,(COLUMN(U37)-COLUMN($E$2))*10))</f>
      </c>
      <c r="V37">
        <f ca="1">IF(ISERROR(OFFSET(Tabulation!AC37,0,(COLUMN(V37)-COLUMN($E$2))*10)),"",OFFSET(Tabulation!AC37,0,(COLUMN(V37)-COLUMN($E$2))*10))</f>
      </c>
      <c r="W37">
        <f ca="1">IF(ISERROR(OFFSET(Tabulation!AD37,0,(COLUMN(W37)-COLUMN($E$2))*10)),"",OFFSET(Tabulation!AD37,0,(COLUMN(W37)-COLUMN($E$2))*10))</f>
      </c>
      <c r="X37">
        <f ca="1">IF(ISERROR(OFFSET(Tabulation!AE37,0,(COLUMN(X37)-COLUMN($E$2))*10)),"",OFFSET(Tabulation!AE37,0,(COLUMN(X37)-COLUMN($E$2))*10))</f>
      </c>
      <c r="Y37">
        <f ca="1">IF(ISERROR(OFFSET(Tabulation!AF37,0,(COLUMN(Y37)-COLUMN($E$2))*10)),"",OFFSET(Tabulation!AF37,0,(COLUMN(Y37)-COLUMN($E$2))*10))</f>
      </c>
      <c r="Z37">
        <f ca="1">IF(ISERROR(OFFSET(Tabulation!AG37,0,(COLUMN(Z37)-COLUMN($E$2))*10)),"",OFFSET(Tabulation!AG37,0,(COLUMN(Z37)-COLUMN($E$2))*10))</f>
      </c>
      <c r="AA37">
        <f ca="1">IF(ISERROR(OFFSET(Tabulation!AH37,0,(COLUMN(AA37)-COLUMN($E$2))*10)),"",OFFSET(Tabulation!AH37,0,(COLUMN(AA37)-COLUMN($E$2))*10))</f>
      </c>
      <c r="AB37">
        <f ca="1">IF(ISERROR(OFFSET(Tabulation!AI37,0,(COLUMN(AB37)-COLUMN($E$2))*10)),"",OFFSET(Tabulation!AI37,0,(COLUMN(AB37)-COLUMN($E$2))*10))</f>
      </c>
      <c r="AC37">
        <f ca="1">IF(ISERROR(OFFSET(Tabulation!AJ37,0,(COLUMN(AC37)-COLUMN($E$2))*10)),"",OFFSET(Tabulation!AJ37,0,(COLUMN(AC37)-COLUMN($E$2))*10))</f>
      </c>
      <c r="AD37">
        <f ca="1">IF(ISERROR(OFFSET(Tabulation!AK37,0,(COLUMN(AD37)-COLUMN($E$2))*10)),"",OFFSET(Tabulation!AK37,0,(COLUMN(AD37)-COLUMN($E$2))*10))</f>
      </c>
      <c r="AE37">
        <f ca="1">IF(ISERROR(OFFSET(Tabulation!AL37,0,(COLUMN(AE37)-COLUMN($E$2))*10)),"",OFFSET(Tabulation!AL37,0,(COLUMN(AE37)-COLUMN($E$2))*10))</f>
      </c>
      <c r="AF37">
        <f ca="1">IF(ISERROR(OFFSET(Tabulation!AM37,0,(COLUMN(AF37)-COLUMN($E$2))*10)),"",OFFSET(Tabulation!AM37,0,(COLUMN(AF37)-COLUMN($E$2))*10))</f>
      </c>
      <c r="AG37">
        <f ca="1">IF(ISERROR(OFFSET(Tabulation!AN37,0,(COLUMN(AG37)-COLUMN($E$2))*10)),"",OFFSET(Tabulation!AN37,0,(COLUMN(AG37)-COLUMN($E$2))*10))</f>
      </c>
      <c r="AH37">
        <f ca="1">IF(ISERROR(OFFSET(Tabulation!AO37,0,(COLUMN(AH37)-COLUMN($E$2))*10)),"",OFFSET(Tabulation!AO37,0,(COLUMN(AH37)-COLUMN($E$2))*10))</f>
      </c>
      <c r="AI37">
        <f ca="1">IF(ISERROR(OFFSET(Tabulation!AP37,0,(COLUMN(AI37)-COLUMN($E$2))*10)),"",OFFSET(Tabulation!AP37,0,(COLUMN(AI37)-COLUMN($E$2))*10))</f>
      </c>
      <c r="AJ37">
        <f ca="1">IF(ISERROR(OFFSET(Tabulation!AQ37,0,(COLUMN(AJ37)-COLUMN($E$2))*10)),"",OFFSET(Tabulation!AQ37,0,(COLUMN(AJ37)-COLUMN($E$2))*10))</f>
      </c>
      <c r="AK37">
        <f ca="1">IF(ISERROR(OFFSET(Tabulation!AR37,0,(COLUMN(AK37)-COLUMN($E$2))*10)),"",OFFSET(Tabulation!AR37,0,(COLUMN(AK37)-COLUMN($E$2))*10))</f>
      </c>
      <c r="AL37">
        <f ca="1">IF(ISERROR(OFFSET(Tabulation!AS37,0,(COLUMN(AL37)-COLUMN($E$2))*10)),"",OFFSET(Tabulation!AS37,0,(COLUMN(AL37)-COLUMN($E$2))*10))</f>
      </c>
      <c r="AM37">
        <f ca="1">IF(ISERROR(OFFSET(Tabulation!AT37,0,(COLUMN(AM37)-COLUMN($E$2))*10)),"",OFFSET(Tabulation!AT37,0,(COLUMN(AM37)-COLUMN($E$2))*10))</f>
      </c>
      <c r="AN37">
        <f ca="1">IF(ISERROR(OFFSET(Tabulation!AU37,0,(COLUMN(AN37)-COLUMN($E$2))*10)),"",OFFSET(Tabulation!AU37,0,(COLUMN(AN37)-COLUMN($E$2))*10))</f>
      </c>
      <c r="AO37">
        <f ca="1">IF(ISERROR(OFFSET(Tabulation!AV37,0,(COLUMN(AO37)-COLUMN($E$2))*10)),"",OFFSET(Tabulation!AV37,0,(COLUMN(AO37)-COLUMN($E$2))*10))</f>
      </c>
      <c r="AP37" s="1">
        <f t="shared" si="2"/>
        <v>0.15464</v>
      </c>
      <c r="AQ37">
        <f t="shared" si="3"/>
        <v>4</v>
      </c>
      <c r="AR37" t="str">
        <f ca="1">IF(ISBLANK((OFFSET(Tabulation!E37,0,($AQ37-1)*11))),"",OFFSET(Tabulation!E37,0,($AQ37-1)*11))</f>
        <v>Sysco Memphis LLC</v>
      </c>
      <c r="AS37" t="str">
        <f ca="1">IF(ISBLANK((OFFSET(Tabulation!F37,0,($AQ37-1)*11))),"",OFFSET(Tabulation!F37,0,($AQ37-1)*11))</f>
        <v>2%10 Net 30</v>
      </c>
      <c r="AT37" t="str">
        <f ca="1">IF(ISBLANK((OFFSET(Tabulation!G37,0,($AQ37-1)*11))),"",OFFSET(Tabulation!G37,0,($AQ37-1)*11))</f>
        <v>Quaker</v>
      </c>
      <c r="AU37" t="str">
        <f ca="1">IF(ISBLANK((OFFSET(Tabulation!H37,0,($AQ37-1)*11))),"",OFFSET(Tabulation!H37,0,($AQ37-1)*11))</f>
        <v>31441</v>
      </c>
      <c r="AV37" t="str">
        <f ca="1">IF(ISBLANK((OFFSET(Tabulation!I37,0,($AQ37-1)*11))),"",OFFSET(Tabulation!I37,0,($AQ37-1)*11))</f>
        <v>125/1.27 oz</v>
      </c>
      <c r="AW37">
        <f ca="1">IF(ISBLANK((OFFSET(Tabulation!J37,0,($AQ37-1)*11))),"",OFFSET(Tabulation!J37,0,($AQ37-1)*11))</f>
        <v>125</v>
      </c>
      <c r="AX37">
        <f ca="1">IF(ISBLANK((OFFSET(Tabulation!K37,0,($AQ37-1)*11))),"",OFFSET(Tabulation!K37,0,($AQ37-1)*11))</f>
        <v>19.33</v>
      </c>
      <c r="AY37">
        <f ca="1">IF(ISBLANK((OFFSET(Tabulation!L37,0,($AQ37-1)*11))),"",OFFSET(Tabulation!L37,0,($AQ37-1)*11))</f>
        <v>0.15464</v>
      </c>
      <c r="AZ37">
        <f ca="1">IF(ISBLANK((OFFSET(Tabulation!M37,0,($AQ37-1)*11))),"",OFFSET(Tabulation!M37,0,($AQ37-1)*11))</f>
        <v>25129</v>
      </c>
      <c r="BA37" t="str">
        <f ca="1">IF(ISBLANK((OFFSET(Tabulation!N37,0,($AQ37-1)*11))),"",OFFSET(Tabulation!N37,0,($AQ37-1)*11))</f>
        <v>Yes</v>
      </c>
      <c r="BB37" t="str">
        <f ca="1">IF(ISBLANK((OFFSET(Tabulation!O37,0,($AQ37-1)*11))),"",OFFSET(Tabulation!O37,0,($AQ37-1)*11))</f>
        <v>Based on ship lot</v>
      </c>
    </row>
    <row r="38" spans="1:54" ht="72.75" thickBot="1">
      <c r="A38" s="24">
        <v>1657</v>
      </c>
      <c r="B38" s="15">
        <v>1000</v>
      </c>
      <c r="C38" s="16" t="s">
        <v>131</v>
      </c>
      <c r="D38" s="68" t="s">
        <v>15</v>
      </c>
      <c r="E38">
        <f ca="1">IF(ISERROR(OFFSET(Tabulation!L38,0,(COLUMN(E38)-COLUMN($E$2))*10)),"",OFFSET(Tabulation!L38,0,(COLUMN(E38)-COLUMN($E$2))*10))</f>
      </c>
      <c r="F38">
        <f ca="1">IF(ISERROR(OFFSET(Tabulation!M38,0,(COLUMN(F38)-COLUMN($E$2))*10)),"",OFFSET(Tabulation!M38,0,(COLUMN(F38)-COLUMN($E$2))*10))</f>
      </c>
      <c r="G38">
        <f ca="1">IF(ISERROR(OFFSET(Tabulation!N38,0,(COLUMN(G38)-COLUMN($E$2))*10)),"",OFFSET(Tabulation!N38,0,(COLUMN(G38)-COLUMN($E$2))*10))</f>
      </c>
      <c r="H38">
        <f ca="1">IF(ISERROR(OFFSET(Tabulation!O38,0,(COLUMN(H38)-COLUMN($E$2))*10)),"",OFFSET(Tabulation!O38,0,(COLUMN(H38)-COLUMN($E$2))*10))</f>
        <v>0.03260416666666666</v>
      </c>
      <c r="I38">
        <f ca="1">IF(ISERROR(OFFSET(Tabulation!P38,0,(COLUMN(I38)-COLUMN($E$2))*10)),"",OFFSET(Tabulation!P38,0,(COLUMN(I38)-COLUMN($E$2))*10))</f>
      </c>
      <c r="J38">
        <f ca="1">IF(ISERROR(OFFSET(Tabulation!Q38,0,(COLUMN(J38)-COLUMN($E$2))*10)),"",OFFSET(Tabulation!Q38,0,(COLUMN(J38)-COLUMN($E$2))*10))</f>
      </c>
      <c r="K38">
        <f ca="1">IF(ISERROR(OFFSET(Tabulation!R38,0,(COLUMN(K38)-COLUMN($E$2))*10)),"",OFFSET(Tabulation!R38,0,(COLUMN(K38)-COLUMN($E$2))*10))</f>
      </c>
      <c r="L38">
        <f ca="1">IF(ISERROR(OFFSET(Tabulation!S38,0,(COLUMN(L38)-COLUMN($E$2))*10)),"",OFFSET(Tabulation!S38,0,(COLUMN(L38)-COLUMN($E$2))*10))</f>
        <v>0.04078125</v>
      </c>
      <c r="M38">
        <f ca="1">IF(ISERROR(OFFSET(Tabulation!T38,0,(COLUMN(M38)-COLUMN($E$2))*10)),"",OFFSET(Tabulation!T38,0,(COLUMN(M38)-COLUMN($E$2))*10))</f>
      </c>
      <c r="N38">
        <f ca="1">IF(ISERROR(OFFSET(Tabulation!U38,0,(COLUMN(N38)-COLUMN($E$2))*10)),"",OFFSET(Tabulation!U38,0,(COLUMN(N38)-COLUMN($E$2))*10))</f>
      </c>
      <c r="O38">
        <f ca="1">IF(ISERROR(OFFSET(Tabulation!V38,0,(COLUMN(O38)-COLUMN($E$2))*10)),"",OFFSET(Tabulation!V38,0,(COLUMN(O38)-COLUMN($E$2))*10))</f>
        <v>0.03947916666666666</v>
      </c>
      <c r="P38">
        <f ca="1">IF(ISERROR(OFFSET(Tabulation!W38,0,(COLUMN(P38)-COLUMN($E$2))*10)),"",OFFSET(Tabulation!W38,0,(COLUMN(P38)-COLUMN($E$2))*10))</f>
      </c>
      <c r="Q38">
        <f ca="1">IF(ISERROR(OFFSET(Tabulation!X38,0,(COLUMN(Q38)-COLUMN($E$2))*10)),"",OFFSET(Tabulation!X38,0,(COLUMN(Q38)-COLUMN($E$2))*10))</f>
      </c>
      <c r="R38">
        <f ca="1">IF(ISERROR(OFFSET(Tabulation!Y38,0,(COLUMN(R38)-COLUMN($E$2))*10)),"",OFFSET(Tabulation!Y38,0,(COLUMN(R38)-COLUMN($E$2))*10))</f>
      </c>
      <c r="S38">
        <f ca="1">IF(ISERROR(OFFSET(Tabulation!Z38,0,(COLUMN(S38)-COLUMN($E$2))*10)),"",OFFSET(Tabulation!Z38,0,(COLUMN(S38)-COLUMN($E$2))*10))</f>
      </c>
      <c r="T38">
        <f ca="1">IF(ISERROR(OFFSET(Tabulation!AA38,0,(COLUMN(T38)-COLUMN($E$2))*10)),"",OFFSET(Tabulation!AA38,0,(COLUMN(T38)-COLUMN($E$2))*10))</f>
        <v>0.04088541666666667</v>
      </c>
      <c r="U38">
        <f ca="1">IF(ISERROR(OFFSET(Tabulation!AB38,0,(COLUMN(U38)-COLUMN($E$2))*10)),"",OFFSET(Tabulation!AB38,0,(COLUMN(U38)-COLUMN($E$2))*10))</f>
      </c>
      <c r="V38">
        <f ca="1">IF(ISERROR(OFFSET(Tabulation!AC38,0,(COLUMN(V38)-COLUMN($E$2))*10)),"",OFFSET(Tabulation!AC38,0,(COLUMN(V38)-COLUMN($E$2))*10))</f>
      </c>
      <c r="W38">
        <f ca="1">IF(ISERROR(OFFSET(Tabulation!AD38,0,(COLUMN(W38)-COLUMN($E$2))*10)),"",OFFSET(Tabulation!AD38,0,(COLUMN(W38)-COLUMN($E$2))*10))</f>
      </c>
      <c r="X38">
        <f ca="1">IF(ISERROR(OFFSET(Tabulation!AE38,0,(COLUMN(X38)-COLUMN($E$2))*10)),"",OFFSET(Tabulation!AE38,0,(COLUMN(X38)-COLUMN($E$2))*10))</f>
      </c>
      <c r="Y38">
        <f ca="1">IF(ISERROR(OFFSET(Tabulation!AF38,0,(COLUMN(Y38)-COLUMN($E$2))*10)),"",OFFSET(Tabulation!AF38,0,(COLUMN(Y38)-COLUMN($E$2))*10))</f>
      </c>
      <c r="Z38">
        <f ca="1">IF(ISERROR(OFFSET(Tabulation!AG38,0,(COLUMN(Z38)-COLUMN($E$2))*10)),"",OFFSET(Tabulation!AG38,0,(COLUMN(Z38)-COLUMN($E$2))*10))</f>
      </c>
      <c r="AA38">
        <f ca="1">IF(ISERROR(OFFSET(Tabulation!AH38,0,(COLUMN(AA38)-COLUMN($E$2))*10)),"",OFFSET(Tabulation!AH38,0,(COLUMN(AA38)-COLUMN($E$2))*10))</f>
      </c>
      <c r="AB38">
        <f ca="1">IF(ISERROR(OFFSET(Tabulation!AI38,0,(COLUMN(AB38)-COLUMN($E$2))*10)),"",OFFSET(Tabulation!AI38,0,(COLUMN(AB38)-COLUMN($E$2))*10))</f>
      </c>
      <c r="AC38">
        <f ca="1">IF(ISERROR(OFFSET(Tabulation!AJ38,0,(COLUMN(AC38)-COLUMN($E$2))*10)),"",OFFSET(Tabulation!AJ38,0,(COLUMN(AC38)-COLUMN($E$2))*10))</f>
      </c>
      <c r="AD38">
        <f ca="1">IF(ISERROR(OFFSET(Tabulation!AK38,0,(COLUMN(AD38)-COLUMN($E$2))*10)),"",OFFSET(Tabulation!AK38,0,(COLUMN(AD38)-COLUMN($E$2))*10))</f>
      </c>
      <c r="AE38">
        <f ca="1">IF(ISERROR(OFFSET(Tabulation!AL38,0,(COLUMN(AE38)-COLUMN($E$2))*10)),"",OFFSET(Tabulation!AL38,0,(COLUMN(AE38)-COLUMN($E$2))*10))</f>
      </c>
      <c r="AF38">
        <f ca="1">IF(ISERROR(OFFSET(Tabulation!AM38,0,(COLUMN(AF38)-COLUMN($E$2))*10)),"",OFFSET(Tabulation!AM38,0,(COLUMN(AF38)-COLUMN($E$2))*10))</f>
      </c>
      <c r="AG38">
        <f ca="1">IF(ISERROR(OFFSET(Tabulation!AN38,0,(COLUMN(AG38)-COLUMN($E$2))*10)),"",OFFSET(Tabulation!AN38,0,(COLUMN(AG38)-COLUMN($E$2))*10))</f>
      </c>
      <c r="AH38">
        <f ca="1">IF(ISERROR(OFFSET(Tabulation!AO38,0,(COLUMN(AH38)-COLUMN($E$2))*10)),"",OFFSET(Tabulation!AO38,0,(COLUMN(AH38)-COLUMN($E$2))*10))</f>
      </c>
      <c r="AI38">
        <f ca="1">IF(ISERROR(OFFSET(Tabulation!AP38,0,(COLUMN(AI38)-COLUMN($E$2))*10)),"",OFFSET(Tabulation!AP38,0,(COLUMN(AI38)-COLUMN($E$2))*10))</f>
      </c>
      <c r="AJ38">
        <f ca="1">IF(ISERROR(OFFSET(Tabulation!AQ38,0,(COLUMN(AJ38)-COLUMN($E$2))*10)),"",OFFSET(Tabulation!AQ38,0,(COLUMN(AJ38)-COLUMN($E$2))*10))</f>
      </c>
      <c r="AK38">
        <f ca="1">IF(ISERROR(OFFSET(Tabulation!AR38,0,(COLUMN(AK38)-COLUMN($E$2))*10)),"",OFFSET(Tabulation!AR38,0,(COLUMN(AK38)-COLUMN($E$2))*10))</f>
      </c>
      <c r="AL38">
        <f ca="1">IF(ISERROR(OFFSET(Tabulation!AS38,0,(COLUMN(AL38)-COLUMN($E$2))*10)),"",OFFSET(Tabulation!AS38,0,(COLUMN(AL38)-COLUMN($E$2))*10))</f>
      </c>
      <c r="AM38">
        <f ca="1">IF(ISERROR(OFFSET(Tabulation!AT38,0,(COLUMN(AM38)-COLUMN($E$2))*10)),"",OFFSET(Tabulation!AT38,0,(COLUMN(AM38)-COLUMN($E$2))*10))</f>
      </c>
      <c r="AN38">
        <f ca="1">IF(ISERROR(OFFSET(Tabulation!AU38,0,(COLUMN(AN38)-COLUMN($E$2))*10)),"",OFFSET(Tabulation!AU38,0,(COLUMN(AN38)-COLUMN($E$2))*10))</f>
      </c>
      <c r="AO38">
        <f ca="1">IF(ISERROR(OFFSET(Tabulation!AV38,0,(COLUMN(AO38)-COLUMN($E$2))*10)),"",OFFSET(Tabulation!AV38,0,(COLUMN(AO38)-COLUMN($E$2))*10))</f>
      </c>
      <c r="AP38" s="1">
        <f t="shared" si="2"/>
        <v>0.03260416666666666</v>
      </c>
      <c r="AQ38">
        <f t="shared" si="3"/>
        <v>4</v>
      </c>
      <c r="AR38" t="str">
        <f ca="1">IF(ISBLANK((OFFSET(Tabulation!E38,0,($AQ38-1)*11))),"",OFFSET(Tabulation!E38,0,($AQ38-1)*11))</f>
        <v>Sysco Memphis LLC</v>
      </c>
      <c r="AS38" t="str">
        <f ca="1">IF(ISBLANK((OFFSET(Tabulation!F38,0,($AQ38-1)*11))),"",OFFSET(Tabulation!F38,0,($AQ38-1)*11))</f>
        <v>2%10 Net 30</v>
      </c>
      <c r="AT38" t="str">
        <f ca="1">IF(ISBLANK((OFFSET(Tabulation!G38,0,($AQ38-1)*11))),"",OFFSET(Tabulation!G38,0,($AQ38-1)*11))</f>
        <v>FlavRPak</v>
      </c>
      <c r="AU38" t="str">
        <f ca="1">IF(ISBLANK((OFFSET(Tabulation!H38,0,($AQ38-1)*11))),"",OFFSET(Tabulation!H38,0,($AQ38-1)*11))</f>
        <v>11454</v>
      </c>
      <c r="AV38" t="str">
        <f ca="1">IF(ISBLANK((OFFSET(Tabulation!I38,0,($AQ38-1)*11))),"",OFFSET(Tabulation!I38,0,($AQ38-1)*11))</f>
        <v>20#</v>
      </c>
      <c r="AW38">
        <f ca="1">IF(ISBLANK((OFFSET(Tabulation!J38,0,($AQ38-1)*11))),"",OFFSET(Tabulation!J38,0,($AQ38-1)*11))</f>
        <v>384</v>
      </c>
      <c r="AX38">
        <f ca="1">IF(ISBLANK((OFFSET(Tabulation!K38,0,($AQ38-1)*11))),"",OFFSET(Tabulation!K38,0,($AQ38-1)*11))</f>
        <v>12.52</v>
      </c>
      <c r="AY38">
        <f ca="1">IF(ISBLANK((OFFSET(Tabulation!L38,0,($AQ38-1)*11))),"",OFFSET(Tabulation!L38,0,($AQ38-1)*11))</f>
        <v>0.03260416666666666</v>
      </c>
      <c r="AZ38">
        <f ca="1">IF(ISBLANK((OFFSET(Tabulation!M38,0,($AQ38-1)*11))),"",OFFSET(Tabulation!M38,0,($AQ38-1)*11))</f>
        <v>12520</v>
      </c>
      <c r="BA38">
        <f ca="1">IF(ISBLANK((OFFSET(Tabulation!N38,0,($AQ38-1)*11))),"",OFFSET(Tabulation!N38,0,($AQ38-1)*11))</f>
      </c>
      <c r="BB38" t="str">
        <f ca="1">IF(ISBLANK((OFFSET(Tabulation!O38,0,($AQ38-1)*11))),"",OFFSET(Tabulation!O38,0,($AQ38-1)*11))</f>
        <v>Based on ship lot</v>
      </c>
    </row>
    <row r="39" spans="1:54" ht="84">
      <c r="A39" s="25">
        <v>1658</v>
      </c>
      <c r="B39" s="18">
        <v>1250</v>
      </c>
      <c r="C39" s="19" t="s">
        <v>131</v>
      </c>
      <c r="D39" s="74" t="s">
        <v>16</v>
      </c>
      <c r="E39">
        <f ca="1">IF(ISERROR(OFFSET(Tabulation!L39,0,(COLUMN(E39)-COLUMN($E$2))*10)),"",OFFSET(Tabulation!L39,0,(COLUMN(E39)-COLUMN($E$2))*10))</f>
      </c>
      <c r="F39">
        <f ca="1">IF(ISERROR(OFFSET(Tabulation!M39,0,(COLUMN(F39)-COLUMN($E$2))*10)),"",OFFSET(Tabulation!M39,0,(COLUMN(F39)-COLUMN($E$2))*10))</f>
      </c>
      <c r="G39">
        <f ca="1">IF(ISERROR(OFFSET(Tabulation!N39,0,(COLUMN(G39)-COLUMN($E$2))*10)),"",OFFSET(Tabulation!N39,0,(COLUMN(G39)-COLUMN($E$2))*10))</f>
      </c>
      <c r="H39">
        <f ca="1">IF(ISERROR(OFFSET(Tabulation!O39,0,(COLUMN(H39)-COLUMN($E$2))*10)),"",OFFSET(Tabulation!O39,0,(COLUMN(H39)-COLUMN($E$2))*10))</f>
        <v>0.202875</v>
      </c>
      <c r="I39">
        <f ca="1">IF(ISERROR(OFFSET(Tabulation!P39,0,(COLUMN(I39)-COLUMN($E$2))*10)),"",OFFSET(Tabulation!P39,0,(COLUMN(I39)-COLUMN($E$2))*10))</f>
      </c>
      <c r="J39">
        <f ca="1">IF(ISERROR(OFFSET(Tabulation!Q39,0,(COLUMN(J39)-COLUMN($E$2))*10)),"",OFFSET(Tabulation!Q39,0,(COLUMN(J39)-COLUMN($E$2))*10))</f>
      </c>
      <c r="K39">
        <f ca="1">IF(ISERROR(OFFSET(Tabulation!R39,0,(COLUMN(K39)-COLUMN($E$2))*10)),"",OFFSET(Tabulation!R39,0,(COLUMN(K39)-COLUMN($E$2))*10))</f>
      </c>
      <c r="L39">
        <f ca="1">IF(ISERROR(OFFSET(Tabulation!S39,0,(COLUMN(L39)-COLUMN($E$2))*10)),"",OFFSET(Tabulation!S39,0,(COLUMN(L39)-COLUMN($E$2))*10))</f>
        <v>0.12875</v>
      </c>
      <c r="M39">
        <f ca="1">IF(ISERROR(OFFSET(Tabulation!T39,0,(COLUMN(M39)-COLUMN($E$2))*10)),"",OFFSET(Tabulation!T39,0,(COLUMN(M39)-COLUMN($E$2))*10))</f>
      </c>
      <c r="N39">
        <f ca="1">IF(ISERROR(OFFSET(Tabulation!U39,0,(COLUMN(N39)-COLUMN($E$2))*10)),"",OFFSET(Tabulation!U39,0,(COLUMN(N39)-COLUMN($E$2))*10))</f>
      </c>
      <c r="O39">
        <f ca="1">IF(ISERROR(OFFSET(Tabulation!V39,0,(COLUMN(O39)-COLUMN($E$2))*10)),"",OFFSET(Tabulation!V39,0,(COLUMN(O39)-COLUMN($E$2))*10))</f>
        <v>0.135125</v>
      </c>
      <c r="P39">
        <f ca="1">IF(ISERROR(OFFSET(Tabulation!W39,0,(COLUMN(P39)-COLUMN($E$2))*10)),"",OFFSET(Tabulation!W39,0,(COLUMN(P39)-COLUMN($E$2))*10))</f>
      </c>
      <c r="Q39">
        <f ca="1">IF(ISERROR(OFFSET(Tabulation!X39,0,(COLUMN(Q39)-COLUMN($E$2))*10)),"",OFFSET(Tabulation!X39,0,(COLUMN(Q39)-COLUMN($E$2))*10))</f>
      </c>
      <c r="R39">
        <f ca="1">IF(ISERROR(OFFSET(Tabulation!Y39,0,(COLUMN(R39)-COLUMN($E$2))*10)),"",OFFSET(Tabulation!Y39,0,(COLUMN(R39)-COLUMN($E$2))*10))</f>
      </c>
      <c r="S39">
        <f ca="1">IF(ISERROR(OFFSET(Tabulation!Z39,0,(COLUMN(S39)-COLUMN($E$2))*10)),"",OFFSET(Tabulation!Z39,0,(COLUMN(S39)-COLUMN($E$2))*10))</f>
      </c>
      <c r="T39">
        <f ca="1">IF(ISERROR(OFFSET(Tabulation!AA39,0,(COLUMN(T39)-COLUMN($E$2))*10)),"",OFFSET(Tabulation!AA39,0,(COLUMN(T39)-COLUMN($E$2))*10))</f>
        <v>0.10442708333333334</v>
      </c>
      <c r="U39">
        <f ca="1">IF(ISERROR(OFFSET(Tabulation!AB39,0,(COLUMN(U39)-COLUMN($E$2))*10)),"",OFFSET(Tabulation!AB39,0,(COLUMN(U39)-COLUMN($E$2))*10))</f>
      </c>
      <c r="V39">
        <f ca="1">IF(ISERROR(OFFSET(Tabulation!AC39,0,(COLUMN(V39)-COLUMN($E$2))*10)),"",OFFSET(Tabulation!AC39,0,(COLUMN(V39)-COLUMN($E$2))*10))</f>
      </c>
      <c r="W39">
        <f ca="1">IF(ISERROR(OFFSET(Tabulation!AD39,0,(COLUMN(W39)-COLUMN($E$2))*10)),"",OFFSET(Tabulation!AD39,0,(COLUMN(W39)-COLUMN($E$2))*10))</f>
      </c>
      <c r="X39">
        <f ca="1">IF(ISERROR(OFFSET(Tabulation!AE39,0,(COLUMN(X39)-COLUMN($E$2))*10)),"",OFFSET(Tabulation!AE39,0,(COLUMN(X39)-COLUMN($E$2))*10))</f>
      </c>
      <c r="Y39">
        <f ca="1">IF(ISERROR(OFFSET(Tabulation!AF39,0,(COLUMN(Y39)-COLUMN($E$2))*10)),"",OFFSET(Tabulation!AF39,0,(COLUMN(Y39)-COLUMN($E$2))*10))</f>
      </c>
      <c r="Z39">
        <f ca="1">IF(ISERROR(OFFSET(Tabulation!AG39,0,(COLUMN(Z39)-COLUMN($E$2))*10)),"",OFFSET(Tabulation!AG39,0,(COLUMN(Z39)-COLUMN($E$2))*10))</f>
      </c>
      <c r="AA39">
        <f ca="1">IF(ISERROR(OFFSET(Tabulation!AH39,0,(COLUMN(AA39)-COLUMN($E$2))*10)),"",OFFSET(Tabulation!AH39,0,(COLUMN(AA39)-COLUMN($E$2))*10))</f>
      </c>
      <c r="AB39">
        <f ca="1">IF(ISERROR(OFFSET(Tabulation!AI39,0,(COLUMN(AB39)-COLUMN($E$2))*10)),"",OFFSET(Tabulation!AI39,0,(COLUMN(AB39)-COLUMN($E$2))*10))</f>
      </c>
      <c r="AC39">
        <f ca="1">IF(ISERROR(OFFSET(Tabulation!AJ39,0,(COLUMN(AC39)-COLUMN($E$2))*10)),"",OFFSET(Tabulation!AJ39,0,(COLUMN(AC39)-COLUMN($E$2))*10))</f>
      </c>
      <c r="AD39">
        <f ca="1">IF(ISERROR(OFFSET(Tabulation!AK39,0,(COLUMN(AD39)-COLUMN($E$2))*10)),"",OFFSET(Tabulation!AK39,0,(COLUMN(AD39)-COLUMN($E$2))*10))</f>
      </c>
      <c r="AE39">
        <f ca="1">IF(ISERROR(OFFSET(Tabulation!AL39,0,(COLUMN(AE39)-COLUMN($E$2))*10)),"",OFFSET(Tabulation!AL39,0,(COLUMN(AE39)-COLUMN($E$2))*10))</f>
      </c>
      <c r="AF39">
        <f ca="1">IF(ISERROR(OFFSET(Tabulation!AM39,0,(COLUMN(AF39)-COLUMN($E$2))*10)),"",OFFSET(Tabulation!AM39,0,(COLUMN(AF39)-COLUMN($E$2))*10))</f>
      </c>
      <c r="AG39">
        <f ca="1">IF(ISERROR(OFFSET(Tabulation!AN39,0,(COLUMN(AG39)-COLUMN($E$2))*10)),"",OFFSET(Tabulation!AN39,0,(COLUMN(AG39)-COLUMN($E$2))*10))</f>
      </c>
      <c r="AH39">
        <f ca="1">IF(ISERROR(OFFSET(Tabulation!AO39,0,(COLUMN(AH39)-COLUMN($E$2))*10)),"",OFFSET(Tabulation!AO39,0,(COLUMN(AH39)-COLUMN($E$2))*10))</f>
      </c>
      <c r="AI39">
        <f ca="1">IF(ISERROR(OFFSET(Tabulation!AP39,0,(COLUMN(AI39)-COLUMN($E$2))*10)),"",OFFSET(Tabulation!AP39,0,(COLUMN(AI39)-COLUMN($E$2))*10))</f>
      </c>
      <c r="AJ39">
        <f ca="1">IF(ISERROR(OFFSET(Tabulation!AQ39,0,(COLUMN(AJ39)-COLUMN($E$2))*10)),"",OFFSET(Tabulation!AQ39,0,(COLUMN(AJ39)-COLUMN($E$2))*10))</f>
      </c>
      <c r="AK39">
        <f ca="1">IF(ISERROR(OFFSET(Tabulation!AR39,0,(COLUMN(AK39)-COLUMN($E$2))*10)),"",OFFSET(Tabulation!AR39,0,(COLUMN(AK39)-COLUMN($E$2))*10))</f>
      </c>
      <c r="AL39">
        <f ca="1">IF(ISERROR(OFFSET(Tabulation!AS39,0,(COLUMN(AL39)-COLUMN($E$2))*10)),"",OFFSET(Tabulation!AS39,0,(COLUMN(AL39)-COLUMN($E$2))*10))</f>
      </c>
      <c r="AM39">
        <f ca="1">IF(ISERROR(OFFSET(Tabulation!AT39,0,(COLUMN(AM39)-COLUMN($E$2))*10)),"",OFFSET(Tabulation!AT39,0,(COLUMN(AM39)-COLUMN($E$2))*10))</f>
      </c>
      <c r="AN39">
        <f ca="1">IF(ISERROR(OFFSET(Tabulation!AU39,0,(COLUMN(AN39)-COLUMN($E$2))*10)),"",OFFSET(Tabulation!AU39,0,(COLUMN(AN39)-COLUMN($E$2))*10))</f>
      </c>
      <c r="AO39">
        <f ca="1">IF(ISERROR(OFFSET(Tabulation!AV39,0,(COLUMN(AO39)-COLUMN($E$2))*10)),"",OFFSET(Tabulation!AV39,0,(COLUMN(AO39)-COLUMN($E$2))*10))</f>
      </c>
      <c r="AP39" s="1">
        <f t="shared" si="2"/>
        <v>0.10442708333333334</v>
      </c>
      <c r="AQ39">
        <f t="shared" si="3"/>
        <v>16</v>
      </c>
      <c r="AR39" t="str">
        <f ca="1">IF(ISBLANK((OFFSET(Tabulation!E39,0,($AQ39-1)*11))),"",OFFSET(Tabulation!E39,0,($AQ39-1)*11))</f>
        <v>NORPAC Foods Inc</v>
      </c>
      <c r="AS39" t="str">
        <f ca="1">IF(ISBLANK((OFFSET(Tabulation!F39,0,($AQ39-1)*11))),"",OFFSET(Tabulation!F39,0,($AQ39-1)*11))</f>
        <v>2%10 Net 11</v>
      </c>
      <c r="AT39" t="str">
        <f ca="1">IF(ISBLANK((OFFSET(Tabulation!G39,0,($AQ39-1)*11))),"",OFFSET(Tabulation!G39,0,($AQ39-1)*11))</f>
        <v>Flav-R-pac</v>
      </c>
      <c r="AU39" t="str">
        <f ca="1">IF(ISBLANK((OFFSET(Tabulation!H39,0,($AQ39-1)*11))),"",OFFSET(Tabulation!H39,0,($AQ39-1)*11))</f>
        <v>38112</v>
      </c>
      <c r="AV39">
        <f ca="1">IF(ISBLANK((OFFSET(Tabulation!I39,0,($AQ39-1)*11))),"",OFFSET(Tabulation!I39,0,($AQ39-1)*11))</f>
        <v>10</v>
      </c>
      <c r="AW39">
        <f ca="1">IF(ISBLANK((OFFSET(Tabulation!J39,0,($AQ39-1)*11))),"",OFFSET(Tabulation!J39,0,($AQ39-1)*11))</f>
        <v>192</v>
      </c>
      <c r="AX39">
        <f ca="1">IF(ISBLANK((OFFSET(Tabulation!K39,0,($AQ39-1)*11))),"",OFFSET(Tabulation!K39,0,($AQ39-1)*11))</f>
        <v>20.05</v>
      </c>
      <c r="AY39">
        <f ca="1">IF(ISBLANK((OFFSET(Tabulation!L39,0,($AQ39-1)*11))),"",OFFSET(Tabulation!L39,0,($AQ39-1)*11))</f>
        <v>0.10442708333333334</v>
      </c>
      <c r="AZ39">
        <f ca="1">IF(ISBLANK((OFFSET(Tabulation!M39,0,($AQ39-1)*11))),"",OFFSET(Tabulation!M39,0,($AQ39-1)*11))</f>
        <v>25062.5</v>
      </c>
      <c r="BA39" t="str">
        <f ca="1">IF(ISBLANK((OFFSET(Tabulation!N39,0,($AQ39-1)*11))),"",OFFSET(Tabulation!N39,0,($AQ39-1)*11))</f>
        <v>Yes</v>
      </c>
      <c r="BB39" t="str">
        <f ca="1">IF(ISBLANK((OFFSET(Tabulation!O39,0,($AQ39-1)*11))),"",OFFSET(Tabulation!O39,0,($AQ39-1)*11))</f>
        <v>No sample submitted</v>
      </c>
    </row>
    <row r="40" spans="1:54" ht="72">
      <c r="A40" s="17">
        <v>1659</v>
      </c>
      <c r="B40" s="20">
        <v>1000</v>
      </c>
      <c r="C40" s="21" t="s">
        <v>131</v>
      </c>
      <c r="D40" s="74" t="s">
        <v>17</v>
      </c>
      <c r="E40">
        <f ca="1">IF(ISERROR(OFFSET(Tabulation!L40,0,(COLUMN(E40)-COLUMN($E$2))*10)),"",OFFSET(Tabulation!L40,0,(COLUMN(E40)-COLUMN($E$2))*10))</f>
      </c>
      <c r="F40">
        <f ca="1">IF(ISERROR(OFFSET(Tabulation!M40,0,(COLUMN(F40)-COLUMN($E$2))*10)),"",OFFSET(Tabulation!M40,0,(COLUMN(F40)-COLUMN($E$2))*10))</f>
      </c>
      <c r="G40">
        <f ca="1">IF(ISERROR(OFFSET(Tabulation!N40,0,(COLUMN(G40)-COLUMN($E$2))*10)),"",OFFSET(Tabulation!N40,0,(COLUMN(G40)-COLUMN($E$2))*10))</f>
      </c>
      <c r="H40">
        <f ca="1">IF(ISERROR(OFFSET(Tabulation!O40,0,(COLUMN(H40)-COLUMN($E$2))*10)),"",OFFSET(Tabulation!O40,0,(COLUMN(H40)-COLUMN($E$2))*10))</f>
        <v>0.0621875</v>
      </c>
      <c r="I40">
        <f ca="1">IF(ISERROR(OFFSET(Tabulation!P40,0,(COLUMN(I40)-COLUMN($E$2))*10)),"",OFFSET(Tabulation!P40,0,(COLUMN(I40)-COLUMN($E$2))*10))</f>
      </c>
      <c r="J40">
        <f ca="1">IF(ISERROR(OFFSET(Tabulation!Q40,0,(COLUMN(J40)-COLUMN($E$2))*10)),"",OFFSET(Tabulation!Q40,0,(COLUMN(J40)-COLUMN($E$2))*10))</f>
      </c>
      <c r="K40">
        <f ca="1">IF(ISERROR(OFFSET(Tabulation!R40,0,(COLUMN(K40)-COLUMN($E$2))*10)),"",OFFSET(Tabulation!R40,0,(COLUMN(K40)-COLUMN($E$2))*10))</f>
      </c>
      <c r="L40">
        <f ca="1">IF(ISERROR(OFFSET(Tabulation!S40,0,(COLUMN(L40)-COLUMN($E$2))*10)),"",OFFSET(Tabulation!S40,0,(COLUMN(L40)-COLUMN($E$2))*10))</f>
        <v>0.06510416666666667</v>
      </c>
      <c r="M40">
        <f ca="1">IF(ISERROR(OFFSET(Tabulation!T40,0,(COLUMN(M40)-COLUMN($E$2))*10)),"",OFFSET(Tabulation!T40,0,(COLUMN(M40)-COLUMN($E$2))*10))</f>
      </c>
      <c r="N40">
        <f ca="1">IF(ISERROR(OFFSET(Tabulation!U40,0,(COLUMN(N40)-COLUMN($E$2))*10)),"",OFFSET(Tabulation!U40,0,(COLUMN(N40)-COLUMN($E$2))*10))</f>
      </c>
      <c r="O40">
        <f ca="1">IF(ISERROR(OFFSET(Tabulation!V40,0,(COLUMN(O40)-COLUMN($E$2))*10)),"",OFFSET(Tabulation!V40,0,(COLUMN(O40)-COLUMN($E$2))*10))</f>
        <v>0.08272916666666667</v>
      </c>
      <c r="P40">
        <f ca="1">IF(ISERROR(OFFSET(Tabulation!W40,0,(COLUMN(P40)-COLUMN($E$2))*10)),"",OFFSET(Tabulation!W40,0,(COLUMN(P40)-COLUMN($E$2))*10))</f>
      </c>
      <c r="Q40">
        <f ca="1">IF(ISERROR(OFFSET(Tabulation!X40,0,(COLUMN(Q40)-COLUMN($E$2))*10)),"",OFFSET(Tabulation!X40,0,(COLUMN(Q40)-COLUMN($E$2))*10))</f>
      </c>
      <c r="R40">
        <f ca="1">IF(ISERROR(OFFSET(Tabulation!Y40,0,(COLUMN(R40)-COLUMN($E$2))*10)),"",OFFSET(Tabulation!Y40,0,(COLUMN(R40)-COLUMN($E$2))*10))</f>
      </c>
      <c r="S40">
        <f ca="1">IF(ISERROR(OFFSET(Tabulation!Z40,0,(COLUMN(S40)-COLUMN($E$2))*10)),"",OFFSET(Tabulation!Z40,0,(COLUMN(S40)-COLUMN($E$2))*10))</f>
      </c>
      <c r="T40">
        <f ca="1">IF(ISERROR(OFFSET(Tabulation!AA40,0,(COLUMN(T40)-COLUMN($E$2))*10)),"",OFFSET(Tabulation!AA40,0,(COLUMN(T40)-COLUMN($E$2))*10))</f>
        <v>0.06692708333333333</v>
      </c>
      <c r="U40">
        <f ca="1">IF(ISERROR(OFFSET(Tabulation!AB40,0,(COLUMN(U40)-COLUMN($E$2))*10)),"",OFFSET(Tabulation!AB40,0,(COLUMN(U40)-COLUMN($E$2))*10))</f>
      </c>
      <c r="V40">
        <f ca="1">IF(ISERROR(OFFSET(Tabulation!AC40,0,(COLUMN(V40)-COLUMN($E$2))*10)),"",OFFSET(Tabulation!AC40,0,(COLUMN(V40)-COLUMN($E$2))*10))</f>
      </c>
      <c r="W40">
        <f ca="1">IF(ISERROR(OFFSET(Tabulation!AD40,0,(COLUMN(W40)-COLUMN($E$2))*10)),"",OFFSET(Tabulation!AD40,0,(COLUMN(W40)-COLUMN($E$2))*10))</f>
      </c>
      <c r="X40">
        <f ca="1">IF(ISERROR(OFFSET(Tabulation!AE40,0,(COLUMN(X40)-COLUMN($E$2))*10)),"",OFFSET(Tabulation!AE40,0,(COLUMN(X40)-COLUMN($E$2))*10))</f>
      </c>
      <c r="Y40">
        <f ca="1">IF(ISERROR(OFFSET(Tabulation!AF40,0,(COLUMN(Y40)-COLUMN($E$2))*10)),"",OFFSET(Tabulation!AF40,0,(COLUMN(Y40)-COLUMN($E$2))*10))</f>
      </c>
      <c r="Z40">
        <f ca="1">IF(ISERROR(OFFSET(Tabulation!AG40,0,(COLUMN(Z40)-COLUMN($E$2))*10)),"",OFFSET(Tabulation!AG40,0,(COLUMN(Z40)-COLUMN($E$2))*10))</f>
      </c>
      <c r="AA40">
        <f ca="1">IF(ISERROR(OFFSET(Tabulation!AH40,0,(COLUMN(AA40)-COLUMN($E$2))*10)),"",OFFSET(Tabulation!AH40,0,(COLUMN(AA40)-COLUMN($E$2))*10))</f>
      </c>
      <c r="AB40">
        <f ca="1">IF(ISERROR(OFFSET(Tabulation!AI40,0,(COLUMN(AB40)-COLUMN($E$2))*10)),"",OFFSET(Tabulation!AI40,0,(COLUMN(AB40)-COLUMN($E$2))*10))</f>
      </c>
      <c r="AC40">
        <f ca="1">IF(ISERROR(OFFSET(Tabulation!AJ40,0,(COLUMN(AC40)-COLUMN($E$2))*10)),"",OFFSET(Tabulation!AJ40,0,(COLUMN(AC40)-COLUMN($E$2))*10))</f>
      </c>
      <c r="AD40">
        <f ca="1">IF(ISERROR(OFFSET(Tabulation!AK40,0,(COLUMN(AD40)-COLUMN($E$2))*10)),"",OFFSET(Tabulation!AK40,0,(COLUMN(AD40)-COLUMN($E$2))*10))</f>
      </c>
      <c r="AE40">
        <f ca="1">IF(ISERROR(OFFSET(Tabulation!AL40,0,(COLUMN(AE40)-COLUMN($E$2))*10)),"",OFFSET(Tabulation!AL40,0,(COLUMN(AE40)-COLUMN($E$2))*10))</f>
      </c>
      <c r="AF40">
        <f ca="1">IF(ISERROR(OFFSET(Tabulation!AM40,0,(COLUMN(AF40)-COLUMN($E$2))*10)),"",OFFSET(Tabulation!AM40,0,(COLUMN(AF40)-COLUMN($E$2))*10))</f>
      </c>
      <c r="AG40">
        <f ca="1">IF(ISERROR(OFFSET(Tabulation!AN40,0,(COLUMN(AG40)-COLUMN($E$2))*10)),"",OFFSET(Tabulation!AN40,0,(COLUMN(AG40)-COLUMN($E$2))*10))</f>
      </c>
      <c r="AH40">
        <f ca="1">IF(ISERROR(OFFSET(Tabulation!AO40,0,(COLUMN(AH40)-COLUMN($E$2))*10)),"",OFFSET(Tabulation!AO40,0,(COLUMN(AH40)-COLUMN($E$2))*10))</f>
      </c>
      <c r="AI40">
        <f ca="1">IF(ISERROR(OFFSET(Tabulation!AP40,0,(COLUMN(AI40)-COLUMN($E$2))*10)),"",OFFSET(Tabulation!AP40,0,(COLUMN(AI40)-COLUMN($E$2))*10))</f>
      </c>
      <c r="AJ40">
        <f ca="1">IF(ISERROR(OFFSET(Tabulation!AQ40,0,(COLUMN(AJ40)-COLUMN($E$2))*10)),"",OFFSET(Tabulation!AQ40,0,(COLUMN(AJ40)-COLUMN($E$2))*10))</f>
      </c>
      <c r="AK40">
        <f ca="1">IF(ISERROR(OFFSET(Tabulation!AR40,0,(COLUMN(AK40)-COLUMN($E$2))*10)),"",OFFSET(Tabulation!AR40,0,(COLUMN(AK40)-COLUMN($E$2))*10))</f>
      </c>
      <c r="AL40">
        <f ca="1">IF(ISERROR(OFFSET(Tabulation!AS40,0,(COLUMN(AL40)-COLUMN($E$2))*10)),"",OFFSET(Tabulation!AS40,0,(COLUMN(AL40)-COLUMN($E$2))*10))</f>
      </c>
      <c r="AM40">
        <f ca="1">IF(ISERROR(OFFSET(Tabulation!AT40,0,(COLUMN(AM40)-COLUMN($E$2))*10)),"",OFFSET(Tabulation!AT40,0,(COLUMN(AM40)-COLUMN($E$2))*10))</f>
      </c>
      <c r="AN40">
        <f ca="1">IF(ISERROR(OFFSET(Tabulation!AU40,0,(COLUMN(AN40)-COLUMN($E$2))*10)),"",OFFSET(Tabulation!AU40,0,(COLUMN(AN40)-COLUMN($E$2))*10))</f>
      </c>
      <c r="AO40">
        <f ca="1">IF(ISERROR(OFFSET(Tabulation!AV40,0,(COLUMN(AO40)-COLUMN($E$2))*10)),"",OFFSET(Tabulation!AV40,0,(COLUMN(AO40)-COLUMN($E$2))*10))</f>
      </c>
      <c r="AP40" s="1">
        <f t="shared" si="2"/>
        <v>0.0621875</v>
      </c>
      <c r="AQ40">
        <f t="shared" si="3"/>
        <v>4</v>
      </c>
      <c r="AR40" t="str">
        <f ca="1">IF(ISBLANK((OFFSET(Tabulation!E40,0,($AQ40-1)*11))),"",OFFSET(Tabulation!E40,0,($AQ40-1)*11))</f>
        <v>Sysco Memphis LLC</v>
      </c>
      <c r="AS40" t="str">
        <f ca="1">IF(ISBLANK((OFFSET(Tabulation!F40,0,($AQ40-1)*11))),"",OFFSET(Tabulation!F40,0,($AQ40-1)*11))</f>
        <v>2%10 Net 30</v>
      </c>
      <c r="AT40" t="str">
        <f ca="1">IF(ISBLANK((OFFSET(Tabulation!G40,0,($AQ40-1)*11))),"",OFFSET(Tabulation!G40,0,($AQ40-1)*11))</f>
        <v>Simplot</v>
      </c>
      <c r="AU40" t="str">
        <f ca="1">IF(ISBLANK((OFFSET(Tabulation!H40,0,($AQ40-1)*11))),"",OFFSET(Tabulation!H40,0,($AQ40-1)*11))</f>
        <v>188414</v>
      </c>
      <c r="AV40">
        <f ca="1">IF(ISBLANK((OFFSET(Tabulation!I40,0,($AQ40-1)*11))),"",OFFSET(Tabulation!I40,0,($AQ40-1)*11))</f>
        <v>20</v>
      </c>
      <c r="AW40">
        <f ca="1">IF(ISBLANK((OFFSET(Tabulation!J40,0,($AQ40-1)*11))),"",OFFSET(Tabulation!J40,0,($AQ40-1)*11))</f>
        <v>384</v>
      </c>
      <c r="AX40">
        <f ca="1">IF(ISBLANK((OFFSET(Tabulation!K40,0,($AQ40-1)*11))),"",OFFSET(Tabulation!K40,0,($AQ40-1)*11))</f>
        <v>23.88</v>
      </c>
      <c r="AY40">
        <f ca="1">IF(ISBLANK((OFFSET(Tabulation!L40,0,($AQ40-1)*11))),"",OFFSET(Tabulation!L40,0,($AQ40-1)*11))</f>
        <v>0.0621875</v>
      </c>
      <c r="AZ40">
        <f ca="1">IF(ISBLANK((OFFSET(Tabulation!M40,0,($AQ40-1)*11))),"",OFFSET(Tabulation!M40,0,($AQ40-1)*11))</f>
        <v>23880</v>
      </c>
      <c r="BA40" t="str">
        <f ca="1">IF(ISBLANK((OFFSET(Tabulation!N40,0,($AQ40-1)*11))),"",OFFSET(Tabulation!N40,0,($AQ40-1)*11))</f>
        <v>Yes</v>
      </c>
      <c r="BB40" t="str">
        <f ca="1">IF(ISBLANK((OFFSET(Tabulation!O40,0,($AQ40-1)*11))),"",OFFSET(Tabulation!O40,0,($AQ40-1)*11))</f>
        <v>Based on ship lot</v>
      </c>
    </row>
    <row r="41" spans="1:54" ht="168">
      <c r="A41" s="17">
        <v>1660</v>
      </c>
      <c r="B41" s="20">
        <v>2000</v>
      </c>
      <c r="C41" s="21" t="s">
        <v>131</v>
      </c>
      <c r="D41" s="77" t="s">
        <v>18</v>
      </c>
      <c r="E41">
        <f ca="1">IF(ISERROR(OFFSET(Tabulation!L41,0,(COLUMN(E41)-COLUMN($E$2))*10)),"",OFFSET(Tabulation!L41,0,(COLUMN(E41)-COLUMN($E$2))*10))</f>
      </c>
      <c r="F41">
        <f ca="1">IF(ISERROR(OFFSET(Tabulation!M41,0,(COLUMN(F41)-COLUMN($E$2))*10)),"",OFFSET(Tabulation!M41,0,(COLUMN(F41)-COLUMN($E$2))*10))</f>
      </c>
      <c r="G41">
        <f ca="1">IF(ISERROR(OFFSET(Tabulation!N41,0,(COLUMN(G41)-COLUMN($E$2))*10)),"",OFFSET(Tabulation!N41,0,(COLUMN(G41)-COLUMN($E$2))*10))</f>
      </c>
      <c r="H41">
        <f ca="1">IF(ISERROR(OFFSET(Tabulation!O41,0,(COLUMN(H41)-COLUMN($E$2))*10)),"",OFFSET(Tabulation!O41,0,(COLUMN(H41)-COLUMN($E$2))*10))</f>
        <v>0.15527777777777776</v>
      </c>
      <c r="I41">
        <f ca="1">IF(ISERROR(OFFSET(Tabulation!P41,0,(COLUMN(I41)-COLUMN($E$2))*10)),"",OFFSET(Tabulation!P41,0,(COLUMN(I41)-COLUMN($E$2))*10))</f>
        <v>0.11991666666666667</v>
      </c>
      <c r="J41">
        <f ca="1">IF(ISERROR(OFFSET(Tabulation!Q41,0,(COLUMN(J41)-COLUMN($E$2))*10)),"",OFFSET(Tabulation!Q41,0,(COLUMN(J41)-COLUMN($E$2))*10))</f>
      </c>
      <c r="K41">
        <f ca="1">IF(ISERROR(OFFSET(Tabulation!R41,0,(COLUMN(K41)-COLUMN($E$2))*10)),"",OFFSET(Tabulation!R41,0,(COLUMN(K41)-COLUMN($E$2))*10))</f>
      </c>
      <c r="L41">
        <f ca="1">IF(ISERROR(OFFSET(Tabulation!S41,0,(COLUMN(L41)-COLUMN($E$2))*10)),"",OFFSET(Tabulation!S41,0,(COLUMN(L41)-COLUMN($E$2))*10))</f>
        <v>0.22324074074074074</v>
      </c>
      <c r="M41">
        <f ca="1">IF(ISERROR(OFFSET(Tabulation!T41,0,(COLUMN(M41)-COLUMN($E$2))*10)),"",OFFSET(Tabulation!T41,0,(COLUMN(M41)-COLUMN($E$2))*10))</f>
      </c>
      <c r="N41">
        <f ca="1">IF(ISERROR(OFFSET(Tabulation!U41,0,(COLUMN(N41)-COLUMN($E$2))*10)),"",OFFSET(Tabulation!U41,0,(COLUMN(N41)-COLUMN($E$2))*10))</f>
      </c>
      <c r="O41">
        <f ca="1">IF(ISERROR(OFFSET(Tabulation!V41,0,(COLUMN(O41)-COLUMN($E$2))*10)),"",OFFSET(Tabulation!V41,0,(COLUMN(O41)-COLUMN($E$2))*10))</f>
        <v>0.15361111111111111</v>
      </c>
      <c r="P41">
        <f ca="1">IF(ISERROR(OFFSET(Tabulation!W41,0,(COLUMN(P41)-COLUMN($E$2))*10)),"",OFFSET(Tabulation!W41,0,(COLUMN(P41)-COLUMN($E$2))*10))</f>
        <v>0.22416666666666668</v>
      </c>
      <c r="Q41">
        <f ca="1">IF(ISERROR(OFFSET(Tabulation!X41,0,(COLUMN(Q41)-COLUMN($E$2))*10)),"",OFFSET(Tabulation!X41,0,(COLUMN(Q41)-COLUMN($E$2))*10))</f>
      </c>
      <c r="R41">
        <f ca="1">IF(ISERROR(OFFSET(Tabulation!Y41,0,(COLUMN(R41)-COLUMN($E$2))*10)),"",OFFSET(Tabulation!Y41,0,(COLUMN(R41)-COLUMN($E$2))*10))</f>
      </c>
      <c r="S41">
        <f ca="1">IF(ISERROR(OFFSET(Tabulation!Z41,0,(COLUMN(S41)-COLUMN($E$2))*10)),"",OFFSET(Tabulation!Z41,0,(COLUMN(S41)-COLUMN($E$2))*10))</f>
      </c>
      <c r="T41">
        <f ca="1">IF(ISERROR(OFFSET(Tabulation!AA41,0,(COLUMN(T41)-COLUMN($E$2))*10)),"",OFFSET(Tabulation!AA41,0,(COLUMN(T41)-COLUMN($E$2))*10))</f>
      </c>
      <c r="U41">
        <f ca="1">IF(ISERROR(OFFSET(Tabulation!AB41,0,(COLUMN(U41)-COLUMN($E$2))*10)),"",OFFSET(Tabulation!AB41,0,(COLUMN(U41)-COLUMN($E$2))*10))</f>
        <v>0.2135185185185185</v>
      </c>
      <c r="V41">
        <f ca="1">IF(ISERROR(OFFSET(Tabulation!AC41,0,(COLUMN(V41)-COLUMN($E$2))*10)),"",OFFSET(Tabulation!AC41,0,(COLUMN(V41)-COLUMN($E$2))*10))</f>
      </c>
      <c r="W41">
        <f ca="1">IF(ISERROR(OFFSET(Tabulation!AD41,0,(COLUMN(W41)-COLUMN($E$2))*10)),"",OFFSET(Tabulation!AD41,0,(COLUMN(W41)-COLUMN($E$2))*10))</f>
      </c>
      <c r="X41">
        <f ca="1">IF(ISERROR(OFFSET(Tabulation!AE41,0,(COLUMN(X41)-COLUMN($E$2))*10)),"",OFFSET(Tabulation!AE41,0,(COLUMN(X41)-COLUMN($E$2))*10))</f>
      </c>
      <c r="Y41">
        <f ca="1">IF(ISERROR(OFFSET(Tabulation!AF41,0,(COLUMN(Y41)-COLUMN($E$2))*10)),"",OFFSET(Tabulation!AF41,0,(COLUMN(Y41)-COLUMN($E$2))*10))</f>
      </c>
      <c r="Z41">
        <f ca="1">IF(ISERROR(OFFSET(Tabulation!AG41,0,(COLUMN(Z41)-COLUMN($E$2))*10)),"",OFFSET(Tabulation!AG41,0,(COLUMN(Z41)-COLUMN($E$2))*10))</f>
      </c>
      <c r="AA41">
        <f ca="1">IF(ISERROR(OFFSET(Tabulation!AH41,0,(COLUMN(AA41)-COLUMN($E$2))*10)),"",OFFSET(Tabulation!AH41,0,(COLUMN(AA41)-COLUMN($E$2))*10))</f>
      </c>
      <c r="AB41">
        <f ca="1">IF(ISERROR(OFFSET(Tabulation!AI41,0,(COLUMN(AB41)-COLUMN($E$2))*10)),"",OFFSET(Tabulation!AI41,0,(COLUMN(AB41)-COLUMN($E$2))*10))</f>
      </c>
      <c r="AC41">
        <f ca="1">IF(ISERROR(OFFSET(Tabulation!AJ41,0,(COLUMN(AC41)-COLUMN($E$2))*10)),"",OFFSET(Tabulation!AJ41,0,(COLUMN(AC41)-COLUMN($E$2))*10))</f>
      </c>
      <c r="AD41">
        <f ca="1">IF(ISERROR(OFFSET(Tabulation!AK41,0,(COLUMN(AD41)-COLUMN($E$2))*10)),"",OFFSET(Tabulation!AK41,0,(COLUMN(AD41)-COLUMN($E$2))*10))</f>
      </c>
      <c r="AE41">
        <f ca="1">IF(ISERROR(OFFSET(Tabulation!AL41,0,(COLUMN(AE41)-COLUMN($E$2))*10)),"",OFFSET(Tabulation!AL41,0,(COLUMN(AE41)-COLUMN($E$2))*10))</f>
      </c>
      <c r="AF41">
        <f ca="1">IF(ISERROR(OFFSET(Tabulation!AM41,0,(COLUMN(AF41)-COLUMN($E$2))*10)),"",OFFSET(Tabulation!AM41,0,(COLUMN(AF41)-COLUMN($E$2))*10))</f>
      </c>
      <c r="AG41">
        <f ca="1">IF(ISERROR(OFFSET(Tabulation!AN41,0,(COLUMN(AG41)-COLUMN($E$2))*10)),"",OFFSET(Tabulation!AN41,0,(COLUMN(AG41)-COLUMN($E$2))*10))</f>
      </c>
      <c r="AH41">
        <f ca="1">IF(ISERROR(OFFSET(Tabulation!AO41,0,(COLUMN(AH41)-COLUMN($E$2))*10)),"",OFFSET(Tabulation!AO41,0,(COLUMN(AH41)-COLUMN($E$2))*10))</f>
      </c>
      <c r="AI41">
        <f ca="1">IF(ISERROR(OFFSET(Tabulation!AP41,0,(COLUMN(AI41)-COLUMN($E$2))*10)),"",OFFSET(Tabulation!AP41,0,(COLUMN(AI41)-COLUMN($E$2))*10))</f>
      </c>
      <c r="AJ41">
        <f ca="1">IF(ISERROR(OFFSET(Tabulation!AQ41,0,(COLUMN(AJ41)-COLUMN($E$2))*10)),"",OFFSET(Tabulation!AQ41,0,(COLUMN(AJ41)-COLUMN($E$2))*10))</f>
      </c>
      <c r="AK41">
        <f ca="1">IF(ISERROR(OFFSET(Tabulation!AR41,0,(COLUMN(AK41)-COLUMN($E$2))*10)),"",OFFSET(Tabulation!AR41,0,(COLUMN(AK41)-COLUMN($E$2))*10))</f>
      </c>
      <c r="AL41">
        <f ca="1">IF(ISERROR(OFFSET(Tabulation!AS41,0,(COLUMN(AL41)-COLUMN($E$2))*10)),"",OFFSET(Tabulation!AS41,0,(COLUMN(AL41)-COLUMN($E$2))*10))</f>
      </c>
      <c r="AM41">
        <f ca="1">IF(ISERROR(OFFSET(Tabulation!AT41,0,(COLUMN(AM41)-COLUMN($E$2))*10)),"",OFFSET(Tabulation!AT41,0,(COLUMN(AM41)-COLUMN($E$2))*10))</f>
      </c>
      <c r="AN41">
        <f ca="1">IF(ISERROR(OFFSET(Tabulation!AU41,0,(COLUMN(AN41)-COLUMN($E$2))*10)),"",OFFSET(Tabulation!AU41,0,(COLUMN(AN41)-COLUMN($E$2))*10))</f>
      </c>
      <c r="AO41">
        <f ca="1">IF(ISERROR(OFFSET(Tabulation!AV41,0,(COLUMN(AO41)-COLUMN($E$2))*10)),"",OFFSET(Tabulation!AV41,0,(COLUMN(AO41)-COLUMN($E$2))*10))</f>
      </c>
      <c r="AP41" s="1">
        <f t="shared" si="2"/>
        <v>0.11991666666666667</v>
      </c>
      <c r="AQ41">
        <f t="shared" si="3"/>
        <v>5</v>
      </c>
      <c r="AR41" t="str">
        <f ca="1">IF(ISBLANK((OFFSET(Tabulation!E41,0,($AQ41-1)*11))),"",OFFSET(Tabulation!E41,0,($AQ41-1)*11))</f>
        <v>H. Schrier &amp; Co Inc</v>
      </c>
      <c r="AS41" t="str">
        <f ca="1">IF(ISBLANK((OFFSET(Tabulation!F41,0,($AQ41-1)*11))),"",OFFSET(Tabulation!F41,0,($AQ41-1)*11))</f>
        <v> Net 30</v>
      </c>
      <c r="AT41" t="str">
        <f ca="1">IF(ISBLANK((OFFSET(Tabulation!G41,0,($AQ41-1)*11))),"",OFFSET(Tabulation!G41,0,($AQ41-1)*11))</f>
        <v>Marzetti's</v>
      </c>
      <c r="AU41" t="str">
        <f ca="1">IF(ISBLANK((OFFSET(Tabulation!H41,0,($AQ41-1)*11))),"",OFFSET(Tabulation!H41,0,($AQ41-1)*11))</f>
        <v>62205</v>
      </c>
      <c r="AV41" t="str">
        <f ca="1">IF(ISBLANK((OFFSET(Tabulation!I41,0,($AQ41-1)*11))),"",OFFSET(Tabulation!I41,0,($AQ41-1)*11))</f>
        <v>120/1.5 oz</v>
      </c>
      <c r="AW41">
        <f ca="1">IF(ISBLANK((OFFSET(Tabulation!J41,0,($AQ41-1)*11))),"",OFFSET(Tabulation!J41,0,($AQ41-1)*11))</f>
        <v>120</v>
      </c>
      <c r="AX41">
        <f ca="1">IF(ISBLANK((OFFSET(Tabulation!K41,0,($AQ41-1)*11))),"",OFFSET(Tabulation!K41,0,($AQ41-1)*11))</f>
        <v>14.39</v>
      </c>
      <c r="AY41">
        <f ca="1">IF(ISBLANK((OFFSET(Tabulation!L41,0,($AQ41-1)*11))),"",OFFSET(Tabulation!L41,0,($AQ41-1)*11))</f>
        <v>0.11991666666666667</v>
      </c>
      <c r="AZ41">
        <f ca="1">IF(ISBLANK((OFFSET(Tabulation!M41,0,($AQ41-1)*11))),"",OFFSET(Tabulation!M41,0,($AQ41-1)*11))</f>
        <v>28780</v>
      </c>
      <c r="BA41" t="str">
        <f ca="1">IF(ISBLANK((OFFSET(Tabulation!N41,0,($AQ41-1)*11))),"",OFFSET(Tabulation!N41,0,($AQ41-1)*11))</f>
        <v>Yes</v>
      </c>
      <c r="BB41" t="str">
        <f ca="1">IF(ISBLANK((OFFSET(Tabulation!O41,0,($AQ41-1)*11))),"",OFFSET(Tabulation!O41,0,($AQ41-1)*11))</f>
        <v>Based on ship lot</v>
      </c>
    </row>
    <row r="42" spans="1:54" ht="144">
      <c r="A42" s="17">
        <v>1661</v>
      </c>
      <c r="B42" s="20">
        <v>2000</v>
      </c>
      <c r="C42" s="21" t="s">
        <v>131</v>
      </c>
      <c r="D42" s="74" t="s">
        <v>19</v>
      </c>
      <c r="E42">
        <f ca="1">IF(ISERROR(OFFSET(Tabulation!L42,0,(COLUMN(E42)-COLUMN($E$2))*10)),"",OFFSET(Tabulation!L42,0,(COLUMN(E42)-COLUMN($E$2))*10))</f>
      </c>
      <c r="F42">
        <f ca="1">IF(ISERROR(OFFSET(Tabulation!M42,0,(COLUMN(F42)-COLUMN($E$2))*10)),"",OFFSET(Tabulation!M42,0,(COLUMN(F42)-COLUMN($E$2))*10))</f>
      </c>
      <c r="G42">
        <f ca="1">IF(ISERROR(OFFSET(Tabulation!N42,0,(COLUMN(G42)-COLUMN($E$2))*10)),"",OFFSET(Tabulation!N42,0,(COLUMN(G42)-COLUMN($E$2))*10))</f>
      </c>
      <c r="H42">
        <f ca="1">IF(ISERROR(OFFSET(Tabulation!O42,0,(COLUMN(H42)-COLUMN($E$2))*10)),"",OFFSET(Tabulation!O42,0,(COLUMN(H42)-COLUMN($E$2))*10))</f>
        <v>31.59</v>
      </c>
      <c r="I42">
        <f ca="1">IF(ISERROR(OFFSET(Tabulation!P42,0,(COLUMN(I42)-COLUMN($E$2))*10)),"",OFFSET(Tabulation!P42,0,(COLUMN(I42)-COLUMN($E$2))*10))</f>
      </c>
      <c r="J42">
        <f ca="1">IF(ISERROR(OFFSET(Tabulation!Q42,0,(COLUMN(J42)-COLUMN($E$2))*10)),"",OFFSET(Tabulation!Q42,0,(COLUMN(J42)-COLUMN($E$2))*10))</f>
      </c>
      <c r="K42">
        <f ca="1">IF(ISERROR(OFFSET(Tabulation!R42,0,(COLUMN(K42)-COLUMN($E$2))*10)),"",OFFSET(Tabulation!R42,0,(COLUMN(K42)-COLUMN($E$2))*10))</f>
      </c>
      <c r="L42">
        <f ca="1">IF(ISERROR(OFFSET(Tabulation!S42,0,(COLUMN(L42)-COLUMN($E$2))*10)),"",OFFSET(Tabulation!S42,0,(COLUMN(L42)-COLUMN($E$2))*10))</f>
        <v>0.50575</v>
      </c>
      <c r="M42">
        <f ca="1">IF(ISERROR(OFFSET(Tabulation!T42,0,(COLUMN(M42)-COLUMN($E$2))*10)),"",OFFSET(Tabulation!T42,0,(COLUMN(M42)-COLUMN($E$2))*10))</f>
      </c>
      <c r="N42">
        <f ca="1">IF(ISERROR(OFFSET(Tabulation!U42,0,(COLUMN(N42)-COLUMN($E$2))*10)),"",OFFSET(Tabulation!U42,0,(COLUMN(N42)-COLUMN($E$2))*10))</f>
      </c>
      <c r="O42">
        <f ca="1">IF(ISERROR(OFFSET(Tabulation!V42,0,(COLUMN(O42)-COLUMN($E$2))*10)),"",OFFSET(Tabulation!V42,0,(COLUMN(O42)-COLUMN($E$2))*10))</f>
        <v>0.79525</v>
      </c>
      <c r="P42">
        <f ca="1">IF(ISERROR(OFFSET(Tabulation!W42,0,(COLUMN(P42)-COLUMN($E$2))*10)),"",OFFSET(Tabulation!W42,0,(COLUMN(P42)-COLUMN($E$2))*10))</f>
      </c>
      <c r="Q42">
        <f ca="1">IF(ISERROR(OFFSET(Tabulation!X42,0,(COLUMN(Q42)-COLUMN($E$2))*10)),"",OFFSET(Tabulation!X42,0,(COLUMN(Q42)-COLUMN($E$2))*10))</f>
      </c>
      <c r="R42">
        <f ca="1">IF(ISERROR(OFFSET(Tabulation!Y42,0,(COLUMN(R42)-COLUMN($E$2))*10)),"",OFFSET(Tabulation!Y42,0,(COLUMN(R42)-COLUMN($E$2))*10))</f>
      </c>
      <c r="S42">
        <f ca="1">IF(ISERROR(OFFSET(Tabulation!Z42,0,(COLUMN(S42)-COLUMN($E$2))*10)),"",OFFSET(Tabulation!Z42,0,(COLUMN(S42)-COLUMN($E$2))*10))</f>
      </c>
      <c r="T42">
        <f ca="1">IF(ISERROR(OFFSET(Tabulation!AA42,0,(COLUMN(T42)-COLUMN($E$2))*10)),"",OFFSET(Tabulation!AA42,0,(COLUMN(T42)-COLUMN($E$2))*10))</f>
        <v>0.43875000000000003</v>
      </c>
      <c r="U42">
        <f ca="1">IF(ISERROR(OFFSET(Tabulation!AB42,0,(COLUMN(U42)-COLUMN($E$2))*10)),"",OFFSET(Tabulation!AB42,0,(COLUMN(U42)-COLUMN($E$2))*10))</f>
      </c>
      <c r="V42">
        <f ca="1">IF(ISERROR(OFFSET(Tabulation!AC42,0,(COLUMN(V42)-COLUMN($E$2))*10)),"",OFFSET(Tabulation!AC42,0,(COLUMN(V42)-COLUMN($E$2))*10))</f>
      </c>
      <c r="W42">
        <f ca="1">IF(ISERROR(OFFSET(Tabulation!AD42,0,(COLUMN(W42)-COLUMN($E$2))*10)),"",OFFSET(Tabulation!AD42,0,(COLUMN(W42)-COLUMN($E$2))*10))</f>
      </c>
      <c r="X42">
        <f ca="1">IF(ISERROR(OFFSET(Tabulation!AE42,0,(COLUMN(X42)-COLUMN($E$2))*10)),"",OFFSET(Tabulation!AE42,0,(COLUMN(X42)-COLUMN($E$2))*10))</f>
      </c>
      <c r="Y42">
        <f ca="1">IF(ISERROR(OFFSET(Tabulation!AF42,0,(COLUMN(Y42)-COLUMN($E$2))*10)),"",OFFSET(Tabulation!AF42,0,(COLUMN(Y42)-COLUMN($E$2))*10))</f>
      </c>
      <c r="Z42">
        <f ca="1">IF(ISERROR(OFFSET(Tabulation!AG42,0,(COLUMN(Z42)-COLUMN($E$2))*10)),"",OFFSET(Tabulation!AG42,0,(COLUMN(Z42)-COLUMN($E$2))*10))</f>
      </c>
      <c r="AA42">
        <f ca="1">IF(ISERROR(OFFSET(Tabulation!AH42,0,(COLUMN(AA42)-COLUMN($E$2))*10)),"",OFFSET(Tabulation!AH42,0,(COLUMN(AA42)-COLUMN($E$2))*10))</f>
      </c>
      <c r="AB42">
        <f ca="1">IF(ISERROR(OFFSET(Tabulation!AI42,0,(COLUMN(AB42)-COLUMN($E$2))*10)),"",OFFSET(Tabulation!AI42,0,(COLUMN(AB42)-COLUMN($E$2))*10))</f>
      </c>
      <c r="AC42">
        <f ca="1">IF(ISERROR(OFFSET(Tabulation!AJ42,0,(COLUMN(AC42)-COLUMN($E$2))*10)),"",OFFSET(Tabulation!AJ42,0,(COLUMN(AC42)-COLUMN($E$2))*10))</f>
      </c>
      <c r="AD42">
        <f ca="1">IF(ISERROR(OFFSET(Tabulation!AK42,0,(COLUMN(AD42)-COLUMN($E$2))*10)),"",OFFSET(Tabulation!AK42,0,(COLUMN(AD42)-COLUMN($E$2))*10))</f>
      </c>
      <c r="AE42">
        <f ca="1">IF(ISERROR(OFFSET(Tabulation!AL42,0,(COLUMN(AE42)-COLUMN($E$2))*10)),"",OFFSET(Tabulation!AL42,0,(COLUMN(AE42)-COLUMN($E$2))*10))</f>
      </c>
      <c r="AF42">
        <f ca="1">IF(ISERROR(OFFSET(Tabulation!AM42,0,(COLUMN(AF42)-COLUMN($E$2))*10)),"",OFFSET(Tabulation!AM42,0,(COLUMN(AF42)-COLUMN($E$2))*10))</f>
      </c>
      <c r="AG42">
        <f ca="1">IF(ISERROR(OFFSET(Tabulation!AN42,0,(COLUMN(AG42)-COLUMN($E$2))*10)),"",OFFSET(Tabulation!AN42,0,(COLUMN(AG42)-COLUMN($E$2))*10))</f>
      </c>
      <c r="AH42">
        <f ca="1">IF(ISERROR(OFFSET(Tabulation!AO42,0,(COLUMN(AH42)-COLUMN($E$2))*10)),"",OFFSET(Tabulation!AO42,0,(COLUMN(AH42)-COLUMN($E$2))*10))</f>
      </c>
      <c r="AI42">
        <f ca="1">IF(ISERROR(OFFSET(Tabulation!AP42,0,(COLUMN(AI42)-COLUMN($E$2))*10)),"",OFFSET(Tabulation!AP42,0,(COLUMN(AI42)-COLUMN($E$2))*10))</f>
      </c>
      <c r="AJ42">
        <f ca="1">IF(ISERROR(OFFSET(Tabulation!AQ42,0,(COLUMN(AJ42)-COLUMN($E$2))*10)),"",OFFSET(Tabulation!AQ42,0,(COLUMN(AJ42)-COLUMN($E$2))*10))</f>
      </c>
      <c r="AK42">
        <f ca="1">IF(ISERROR(OFFSET(Tabulation!AR42,0,(COLUMN(AK42)-COLUMN($E$2))*10)),"",OFFSET(Tabulation!AR42,0,(COLUMN(AK42)-COLUMN($E$2))*10))</f>
      </c>
      <c r="AL42">
        <f ca="1">IF(ISERROR(OFFSET(Tabulation!AS42,0,(COLUMN(AL42)-COLUMN($E$2))*10)),"",OFFSET(Tabulation!AS42,0,(COLUMN(AL42)-COLUMN($E$2))*10))</f>
      </c>
      <c r="AM42">
        <f ca="1">IF(ISERROR(OFFSET(Tabulation!AT42,0,(COLUMN(AM42)-COLUMN($E$2))*10)),"",OFFSET(Tabulation!AT42,0,(COLUMN(AM42)-COLUMN($E$2))*10))</f>
      </c>
      <c r="AN42">
        <f ca="1">IF(ISERROR(OFFSET(Tabulation!AU42,0,(COLUMN(AN42)-COLUMN($E$2))*10)),"",OFFSET(Tabulation!AU42,0,(COLUMN(AN42)-COLUMN($E$2))*10))</f>
      </c>
      <c r="AO42">
        <f ca="1">IF(ISERROR(OFFSET(Tabulation!AV42,0,(COLUMN(AO42)-COLUMN($E$2))*10)),"",OFFSET(Tabulation!AV42,0,(COLUMN(AO42)-COLUMN($E$2))*10))</f>
      </c>
      <c r="AP42" s="1">
        <f t="shared" si="2"/>
        <v>0.43875000000000003</v>
      </c>
      <c r="AQ42">
        <f t="shared" si="3"/>
        <v>16</v>
      </c>
      <c r="AR42" t="str">
        <f ca="1">IF(ISBLANK((OFFSET(Tabulation!E42,0,($AQ42-1)*11))),"",OFFSET(Tabulation!E42,0,($AQ42-1)*11))</f>
        <v>NORPAC Foods Inc</v>
      </c>
      <c r="AS42" t="str">
        <f ca="1">IF(ISBLANK((OFFSET(Tabulation!F42,0,($AQ42-1)*11))),"",OFFSET(Tabulation!F42,0,($AQ42-1)*11))</f>
        <v>2%10 Net 11</v>
      </c>
      <c r="AT42" t="str">
        <f ca="1">IF(ISBLANK((OFFSET(Tabulation!G42,0,($AQ42-1)*11))),"",OFFSET(Tabulation!G42,0,($AQ42-1)*11))</f>
        <v>Flav-R-pac</v>
      </c>
      <c r="AU42" t="str">
        <f ca="1">IF(ISBLANK((OFFSET(Tabulation!H42,0,($AQ42-1)*11))),"",OFFSET(Tabulation!H42,0,($AQ42-1)*11))</f>
        <v>43532</v>
      </c>
      <c r="AV42" t="str">
        <f ca="1">IF(ISBLANK((OFFSET(Tabulation!I42,0,($AQ42-1)*11))),"",OFFSET(Tabulation!I42,0,($AQ42-1)*11))</f>
        <v>2/5#</v>
      </c>
      <c r="AW42">
        <f ca="1">IF(ISBLANK((OFFSET(Tabulation!J42,0,($AQ42-1)*11))),"",OFFSET(Tabulation!J42,0,($AQ42-1)*11))</f>
        <v>40</v>
      </c>
      <c r="AX42">
        <f ca="1">IF(ISBLANK((OFFSET(Tabulation!K42,0,($AQ42-1)*11))),"",OFFSET(Tabulation!K42,0,($AQ42-1)*11))</f>
        <v>17.55</v>
      </c>
      <c r="AY42">
        <f ca="1">IF(ISBLANK((OFFSET(Tabulation!L42,0,($AQ42-1)*11))),"",OFFSET(Tabulation!L42,0,($AQ42-1)*11))</f>
        <v>0.43875000000000003</v>
      </c>
      <c r="AZ42">
        <f ca="1">IF(ISBLANK((OFFSET(Tabulation!M42,0,($AQ42-1)*11))),"",OFFSET(Tabulation!M42,0,($AQ42-1)*11))</f>
        <v>17.55</v>
      </c>
      <c r="BA42" t="str">
        <f ca="1">IF(ISBLANK((OFFSET(Tabulation!N42,0,($AQ42-1)*11))),"",OFFSET(Tabulation!N42,0,($AQ42-1)*11))</f>
        <v>Yes</v>
      </c>
      <c r="BB42" t="str">
        <f ca="1">IF(ISBLANK((OFFSET(Tabulation!O42,0,($AQ42-1)*11))),"",OFFSET(Tabulation!O42,0,($AQ42-1)*11))</f>
        <v>No sample submitted</v>
      </c>
    </row>
    <row r="43" spans="1:54" ht="108">
      <c r="A43" s="41">
        <v>1662</v>
      </c>
      <c r="B43" s="35">
        <v>256000</v>
      </c>
      <c r="C43" s="36" t="s">
        <v>148</v>
      </c>
      <c r="D43" s="75" t="s">
        <v>28</v>
      </c>
      <c r="E43">
        <f ca="1">IF(ISERROR(OFFSET(Tabulation!L43,0,(COLUMN(E43)-COLUMN($E$2))*10)),"",OFFSET(Tabulation!L43,0,(COLUMN(E43)-COLUMN($E$2))*10))</f>
      </c>
      <c r="F43">
        <f ca="1">IF(ISERROR(OFFSET(Tabulation!M43,0,(COLUMN(F43)-COLUMN($E$2))*10)),"",OFFSET(Tabulation!M43,0,(COLUMN(F43)-COLUMN($E$2))*10))</f>
      </c>
      <c r="G43">
        <f ca="1">IF(ISERROR(OFFSET(Tabulation!N43,0,(COLUMN(G43)-COLUMN($E$2))*10)),"",OFFSET(Tabulation!N43,0,(COLUMN(G43)-COLUMN($E$2))*10))</f>
      </c>
      <c r="H43">
        <f ca="1">IF(ISERROR(OFFSET(Tabulation!O43,0,(COLUMN(H43)-COLUMN($E$2))*10)),"",OFFSET(Tabulation!O43,0,(COLUMN(H43)-COLUMN($E$2))*10))</f>
      </c>
      <c r="I43">
        <f ca="1">IF(ISERROR(OFFSET(Tabulation!P43,0,(COLUMN(I43)-COLUMN($E$2))*10)),"",OFFSET(Tabulation!P43,0,(COLUMN(I43)-COLUMN($E$2))*10))</f>
      </c>
      <c r="J43">
        <f ca="1">IF(ISERROR(OFFSET(Tabulation!Q43,0,(COLUMN(J43)-COLUMN($E$2))*10)),"",OFFSET(Tabulation!Q43,0,(COLUMN(J43)-COLUMN($E$2))*10))</f>
      </c>
      <c r="K43">
        <f ca="1">IF(ISERROR(OFFSET(Tabulation!R43,0,(COLUMN(K43)-COLUMN($E$2))*10)),"",OFFSET(Tabulation!R43,0,(COLUMN(K43)-COLUMN($E$2))*10))</f>
      </c>
      <c r="L43">
        <f ca="1">IF(ISERROR(OFFSET(Tabulation!S43,0,(COLUMN(L43)-COLUMN($E$2))*10)),"",OFFSET(Tabulation!S43,0,(COLUMN(L43)-COLUMN($E$2))*10))</f>
        <v>0.3238333333333333</v>
      </c>
      <c r="M43">
        <f ca="1">IF(ISERROR(OFFSET(Tabulation!T43,0,(COLUMN(M43)-COLUMN($E$2))*10)),"",OFFSET(Tabulation!T43,0,(COLUMN(M43)-COLUMN($E$2))*10))</f>
      </c>
      <c r="N43">
        <f ca="1">IF(ISERROR(OFFSET(Tabulation!U43,0,(COLUMN(N43)-COLUMN($E$2))*10)),"",OFFSET(Tabulation!U43,0,(COLUMN(N43)-COLUMN($E$2))*10))</f>
      </c>
      <c r="O43">
        <f ca="1">IF(ISERROR(OFFSET(Tabulation!V43,0,(COLUMN(O43)-COLUMN($E$2))*10)),"",OFFSET(Tabulation!V43,0,(COLUMN(O43)-COLUMN($E$2))*10))</f>
        <v>0.39609375</v>
      </c>
      <c r="P43">
        <f ca="1">IF(ISERROR(OFFSET(Tabulation!W43,0,(COLUMN(P43)-COLUMN($E$2))*10)),"",OFFSET(Tabulation!W43,0,(COLUMN(P43)-COLUMN($E$2))*10))</f>
      </c>
      <c r="Q43">
        <f ca="1">IF(ISERROR(OFFSET(Tabulation!X43,0,(COLUMN(Q43)-COLUMN($E$2))*10)),"",OFFSET(Tabulation!X43,0,(COLUMN(Q43)-COLUMN($E$2))*10))</f>
      </c>
      <c r="R43">
        <f ca="1">IF(ISERROR(OFFSET(Tabulation!Y43,0,(COLUMN(R43)-COLUMN($E$2))*10)),"",OFFSET(Tabulation!Y43,0,(COLUMN(R43)-COLUMN($E$2))*10))</f>
        <v>0.28875</v>
      </c>
      <c r="S43">
        <f ca="1">IF(ISERROR(OFFSET(Tabulation!Z43,0,(COLUMN(S43)-COLUMN($E$2))*10)),"",OFFSET(Tabulation!Z43,0,(COLUMN(S43)-COLUMN($E$2))*10))</f>
      </c>
      <c r="T43">
        <f ca="1">IF(ISERROR(OFFSET(Tabulation!AA43,0,(COLUMN(T43)-COLUMN($E$2))*10)),"",OFFSET(Tabulation!AA43,0,(COLUMN(T43)-COLUMN($E$2))*10))</f>
      </c>
      <c r="U43">
        <f ca="1">IF(ISERROR(OFFSET(Tabulation!AB43,0,(COLUMN(U43)-COLUMN($E$2))*10)),"",OFFSET(Tabulation!AB43,0,(COLUMN(U43)-COLUMN($E$2))*10))</f>
      </c>
      <c r="V43">
        <f ca="1">IF(ISERROR(OFFSET(Tabulation!AC43,0,(COLUMN(V43)-COLUMN($E$2))*10)),"",OFFSET(Tabulation!AC43,0,(COLUMN(V43)-COLUMN($E$2))*10))</f>
      </c>
      <c r="W43">
        <f ca="1">IF(ISERROR(OFFSET(Tabulation!AD43,0,(COLUMN(W43)-COLUMN($E$2))*10)),"",OFFSET(Tabulation!AD43,0,(COLUMN(W43)-COLUMN($E$2))*10))</f>
      </c>
      <c r="X43">
        <f ca="1">IF(ISERROR(OFFSET(Tabulation!AE43,0,(COLUMN(X43)-COLUMN($E$2))*10)),"",OFFSET(Tabulation!AE43,0,(COLUMN(X43)-COLUMN($E$2))*10))</f>
      </c>
      <c r="Y43">
        <f ca="1">IF(ISERROR(OFFSET(Tabulation!AF43,0,(COLUMN(Y43)-COLUMN($E$2))*10)),"",OFFSET(Tabulation!AF43,0,(COLUMN(Y43)-COLUMN($E$2))*10))</f>
      </c>
      <c r="Z43">
        <f ca="1">IF(ISERROR(OFFSET(Tabulation!AG43,0,(COLUMN(Z43)-COLUMN($E$2))*10)),"",OFFSET(Tabulation!AG43,0,(COLUMN(Z43)-COLUMN($E$2))*10))</f>
      </c>
      <c r="AA43">
        <f ca="1">IF(ISERROR(OFFSET(Tabulation!AH43,0,(COLUMN(AA43)-COLUMN($E$2))*10)),"",OFFSET(Tabulation!AH43,0,(COLUMN(AA43)-COLUMN($E$2))*10))</f>
      </c>
      <c r="AB43">
        <f ca="1">IF(ISERROR(OFFSET(Tabulation!AI43,0,(COLUMN(AB43)-COLUMN($E$2))*10)),"",OFFSET(Tabulation!AI43,0,(COLUMN(AB43)-COLUMN($E$2))*10))</f>
      </c>
      <c r="AC43">
        <f ca="1">IF(ISERROR(OFFSET(Tabulation!AJ43,0,(COLUMN(AC43)-COLUMN($E$2))*10)),"",OFFSET(Tabulation!AJ43,0,(COLUMN(AC43)-COLUMN($E$2))*10))</f>
      </c>
      <c r="AD43">
        <f ca="1">IF(ISERROR(OFFSET(Tabulation!AK43,0,(COLUMN(AD43)-COLUMN($E$2))*10)),"",OFFSET(Tabulation!AK43,0,(COLUMN(AD43)-COLUMN($E$2))*10))</f>
      </c>
      <c r="AE43">
        <f ca="1">IF(ISERROR(OFFSET(Tabulation!AL43,0,(COLUMN(AE43)-COLUMN($E$2))*10)),"",OFFSET(Tabulation!AL43,0,(COLUMN(AE43)-COLUMN($E$2))*10))</f>
      </c>
      <c r="AF43">
        <f ca="1">IF(ISERROR(OFFSET(Tabulation!AM43,0,(COLUMN(AF43)-COLUMN($E$2))*10)),"",OFFSET(Tabulation!AM43,0,(COLUMN(AF43)-COLUMN($E$2))*10))</f>
      </c>
      <c r="AG43">
        <f ca="1">IF(ISERROR(OFFSET(Tabulation!AN43,0,(COLUMN(AG43)-COLUMN($E$2))*10)),"",OFFSET(Tabulation!AN43,0,(COLUMN(AG43)-COLUMN($E$2))*10))</f>
      </c>
      <c r="AH43">
        <f ca="1">IF(ISERROR(OFFSET(Tabulation!AO43,0,(COLUMN(AH43)-COLUMN($E$2))*10)),"",OFFSET(Tabulation!AO43,0,(COLUMN(AH43)-COLUMN($E$2))*10))</f>
      </c>
      <c r="AI43">
        <f ca="1">IF(ISERROR(OFFSET(Tabulation!AP43,0,(COLUMN(AI43)-COLUMN($E$2))*10)),"",OFFSET(Tabulation!AP43,0,(COLUMN(AI43)-COLUMN($E$2))*10))</f>
      </c>
      <c r="AJ43">
        <f ca="1">IF(ISERROR(OFFSET(Tabulation!AQ43,0,(COLUMN(AJ43)-COLUMN($E$2))*10)),"",OFFSET(Tabulation!AQ43,0,(COLUMN(AJ43)-COLUMN($E$2))*10))</f>
      </c>
      <c r="AK43">
        <f ca="1">IF(ISERROR(OFFSET(Tabulation!AR43,0,(COLUMN(AK43)-COLUMN($E$2))*10)),"",OFFSET(Tabulation!AR43,0,(COLUMN(AK43)-COLUMN($E$2))*10))</f>
      </c>
      <c r="AL43">
        <f ca="1">IF(ISERROR(OFFSET(Tabulation!AS43,0,(COLUMN(AL43)-COLUMN($E$2))*10)),"",OFFSET(Tabulation!AS43,0,(COLUMN(AL43)-COLUMN($E$2))*10))</f>
      </c>
      <c r="AM43">
        <f ca="1">IF(ISERROR(OFFSET(Tabulation!AT43,0,(COLUMN(AM43)-COLUMN($E$2))*10)),"",OFFSET(Tabulation!AT43,0,(COLUMN(AM43)-COLUMN($E$2))*10))</f>
      </c>
      <c r="AN43">
        <f ca="1">IF(ISERROR(OFFSET(Tabulation!AU43,0,(COLUMN(AN43)-COLUMN($E$2))*10)),"",OFFSET(Tabulation!AU43,0,(COLUMN(AN43)-COLUMN($E$2))*10))</f>
      </c>
      <c r="AO43">
        <f ca="1">IF(ISERROR(OFFSET(Tabulation!AV43,0,(COLUMN(AO43)-COLUMN($E$2))*10)),"",OFFSET(Tabulation!AV43,0,(COLUMN(AO43)-COLUMN($E$2))*10))</f>
      </c>
      <c r="AP43" s="1">
        <f t="shared" si="2"/>
        <v>0.28875</v>
      </c>
      <c r="AQ43">
        <f t="shared" si="3"/>
        <v>14</v>
      </c>
      <c r="AR43" t="str">
        <f ca="1">IF(ISBLANK((OFFSET(Tabulation!E43,0,($AQ43-1)*11))),"",OFFSET(Tabulation!E43,0,($AQ43-1)*11))</f>
        <v>McCain Foods USA</v>
      </c>
      <c r="AS43" t="str">
        <f ca="1">IF(ISBLANK((OFFSET(Tabulation!F43,0,($AQ43-1)*11))),"",OFFSET(Tabulation!F43,0,($AQ43-1)*11))</f>
        <v>2%10 Net 30</v>
      </c>
      <c r="AT43" t="str">
        <f ca="1">IF(ISBLANK((OFFSET(Tabulation!G43,0,($AQ43-1)*11))),"",OFFSET(Tabulation!G43,0,($AQ43-1)*11))</f>
        <v>McCain     Former Kitchen</v>
      </c>
      <c r="AU43" t="str">
        <f ca="1">IF(ISBLANK((OFFSET(Tabulation!H43,0,($AQ43-1)*11))),"",OFFSET(Tabulation!H43,0,($AQ43-1)*11))</f>
        <v>MCF04851</v>
      </c>
      <c r="AV43" t="str">
        <f ca="1">IF(ISBLANK((OFFSET(Tabulation!I43,0,($AQ43-1)*11))),"",OFFSET(Tabulation!I43,0,($AQ43-1)*11))</f>
        <v>4/4#</v>
      </c>
      <c r="AW43">
        <f ca="1">IF(ISBLANK((OFFSET(Tabulation!J43,0,($AQ43-1)*11))),"",OFFSET(Tabulation!J43,0,($AQ43-1)*11))</f>
        <v>64</v>
      </c>
      <c r="AX43">
        <f ca="1">IF(ISBLANK((OFFSET(Tabulation!K43,0,($AQ43-1)*11))),"",OFFSET(Tabulation!K43,0,($AQ43-1)*11))</f>
        <v>18.48</v>
      </c>
      <c r="AY43">
        <f ca="1">IF(ISBLANK((OFFSET(Tabulation!L43,0,($AQ43-1)*11))),"",OFFSET(Tabulation!L43,0,($AQ43-1)*11))</f>
        <v>0.28875</v>
      </c>
      <c r="AZ43">
        <f ca="1">IF(ISBLANK((OFFSET(Tabulation!M43,0,($AQ43-1)*11))),"",OFFSET(Tabulation!M43,0,($AQ43-1)*11))</f>
        <v>73920</v>
      </c>
      <c r="BA43" t="str">
        <f ca="1">IF(ISBLANK((OFFSET(Tabulation!N43,0,($AQ43-1)*11))),"",OFFSET(Tabulation!N43,0,($AQ43-1)*11))</f>
        <v>Yes</v>
      </c>
      <c r="BB43" t="str">
        <f ca="1">IF(ISBLANK((OFFSET(Tabulation!O43,0,($AQ43-1)*11))),"",OFFSET(Tabulation!O43,0,($AQ43-1)*11))</f>
        <v>Delivered Pricing Quote…Vendor quoting 81.41 svg/case… vendor extension 56320.00</v>
      </c>
    </row>
    <row r="44" spans="1:54" ht="120">
      <c r="A44" s="27">
        <v>1663</v>
      </c>
      <c r="B44" s="28">
        <v>220000</v>
      </c>
      <c r="C44" s="29" t="s">
        <v>148</v>
      </c>
      <c r="D44" s="83" t="s">
        <v>29</v>
      </c>
      <c r="E44">
        <f ca="1">IF(ISERROR(OFFSET(Tabulation!L44,0,(COLUMN(E44)-COLUMN($E$2))*10)),"",OFFSET(Tabulation!L44,0,(COLUMN(E44)-COLUMN($E$2))*10))</f>
      </c>
      <c r="F44">
        <f ca="1">IF(ISERROR(OFFSET(Tabulation!M44,0,(COLUMN(F44)-COLUMN($E$2))*10)),"",OFFSET(Tabulation!M44,0,(COLUMN(F44)-COLUMN($E$2))*10))</f>
      </c>
      <c r="G44">
        <f ca="1">IF(ISERROR(OFFSET(Tabulation!N44,0,(COLUMN(G44)-COLUMN($E$2))*10)),"",OFFSET(Tabulation!N44,0,(COLUMN(G44)-COLUMN($E$2))*10))</f>
      </c>
      <c r="H44">
        <f ca="1">IF(ISERROR(OFFSET(Tabulation!O44,0,(COLUMN(H44)-COLUMN($E$2))*10)),"",OFFSET(Tabulation!O44,0,(COLUMN(H44)-COLUMN($E$2))*10))</f>
      </c>
      <c r="I44">
        <f ca="1">IF(ISERROR(OFFSET(Tabulation!P44,0,(COLUMN(I44)-COLUMN($E$2))*10)),"",OFFSET(Tabulation!P44,0,(COLUMN(I44)-COLUMN($E$2))*10))</f>
      </c>
      <c r="J44">
        <f ca="1">IF(ISERROR(OFFSET(Tabulation!Q44,0,(COLUMN(J44)-COLUMN($E$2))*10)),"",OFFSET(Tabulation!Q44,0,(COLUMN(J44)-COLUMN($E$2))*10))</f>
      </c>
      <c r="K44">
        <f ca="1">IF(ISERROR(OFFSET(Tabulation!R44,0,(COLUMN(K44)-COLUMN($E$2))*10)),"",OFFSET(Tabulation!R44,0,(COLUMN(K44)-COLUMN($E$2))*10))</f>
      </c>
      <c r="L44">
        <f ca="1">IF(ISERROR(OFFSET(Tabulation!S44,0,(COLUMN(L44)-COLUMN($E$2))*10)),"",OFFSET(Tabulation!S44,0,(COLUMN(L44)-COLUMN($E$2))*10))</f>
      </c>
      <c r="M44">
        <f ca="1">IF(ISERROR(OFFSET(Tabulation!T44,0,(COLUMN(M44)-COLUMN($E$2))*10)),"",OFFSET(Tabulation!T44,0,(COLUMN(M44)-COLUMN($E$2))*10))</f>
        <v>0.5966071428571428</v>
      </c>
      <c r="N44">
        <f ca="1">IF(ISERROR(OFFSET(Tabulation!U44,0,(COLUMN(N44)-COLUMN($E$2))*10)),"",OFFSET(Tabulation!U44,0,(COLUMN(N44)-COLUMN($E$2))*10))</f>
      </c>
      <c r="O44">
        <f ca="1">IF(ISERROR(OFFSET(Tabulation!V44,0,(COLUMN(O44)-COLUMN($E$2))*10)),"",OFFSET(Tabulation!V44,0,(COLUMN(O44)-COLUMN($E$2))*10))</f>
      </c>
      <c r="P44">
        <f ca="1">IF(ISERROR(OFFSET(Tabulation!W44,0,(COLUMN(P44)-COLUMN($E$2))*10)),"",OFFSET(Tabulation!W44,0,(COLUMN(P44)-COLUMN($E$2))*10))</f>
      </c>
      <c r="Q44">
        <f ca="1">IF(ISERROR(OFFSET(Tabulation!X44,0,(COLUMN(Q44)-COLUMN($E$2))*10)),"",OFFSET(Tabulation!X44,0,(COLUMN(Q44)-COLUMN($E$2))*10))</f>
      </c>
      <c r="R44">
        <f ca="1">IF(ISERROR(OFFSET(Tabulation!Y44,0,(COLUMN(R44)-COLUMN($E$2))*10)),"",OFFSET(Tabulation!Y44,0,(COLUMN(R44)-COLUMN($E$2))*10))</f>
      </c>
      <c r="S44">
        <f ca="1">IF(ISERROR(OFFSET(Tabulation!Z44,0,(COLUMN(S44)-COLUMN($E$2))*10)),"",OFFSET(Tabulation!Z44,0,(COLUMN(S44)-COLUMN($E$2))*10))</f>
      </c>
      <c r="T44">
        <f ca="1">IF(ISERROR(OFFSET(Tabulation!AA44,0,(COLUMN(T44)-COLUMN($E$2))*10)),"",OFFSET(Tabulation!AA44,0,(COLUMN(T44)-COLUMN($E$2))*10))</f>
      </c>
      <c r="U44">
        <f ca="1">IF(ISERROR(OFFSET(Tabulation!AB44,0,(COLUMN(U44)-COLUMN($E$2))*10)),"",OFFSET(Tabulation!AB44,0,(COLUMN(U44)-COLUMN($E$2))*10))</f>
      </c>
      <c r="V44">
        <f ca="1">IF(ISERROR(OFFSET(Tabulation!AC44,0,(COLUMN(V44)-COLUMN($E$2))*10)),"",OFFSET(Tabulation!AC44,0,(COLUMN(V44)-COLUMN($E$2))*10))</f>
      </c>
      <c r="W44">
        <f ca="1">IF(ISERROR(OFFSET(Tabulation!AD44,0,(COLUMN(W44)-COLUMN($E$2))*10)),"",OFFSET(Tabulation!AD44,0,(COLUMN(W44)-COLUMN($E$2))*10))</f>
      </c>
      <c r="X44">
        <f ca="1">IF(ISERROR(OFFSET(Tabulation!AE44,0,(COLUMN(X44)-COLUMN($E$2))*10)),"",OFFSET(Tabulation!AE44,0,(COLUMN(X44)-COLUMN($E$2))*10))</f>
      </c>
      <c r="Y44">
        <f ca="1">IF(ISERROR(OFFSET(Tabulation!AF44,0,(COLUMN(Y44)-COLUMN($E$2))*10)),"",OFFSET(Tabulation!AF44,0,(COLUMN(Y44)-COLUMN($E$2))*10))</f>
      </c>
      <c r="Z44">
        <f ca="1">IF(ISERROR(OFFSET(Tabulation!AG44,0,(COLUMN(Z44)-COLUMN($E$2))*10)),"",OFFSET(Tabulation!AG44,0,(COLUMN(Z44)-COLUMN($E$2))*10))</f>
      </c>
      <c r="AA44">
        <f ca="1">IF(ISERROR(OFFSET(Tabulation!AH44,0,(COLUMN(AA44)-COLUMN($E$2))*10)),"",OFFSET(Tabulation!AH44,0,(COLUMN(AA44)-COLUMN($E$2))*10))</f>
      </c>
      <c r="AB44">
        <f ca="1">IF(ISERROR(OFFSET(Tabulation!AI44,0,(COLUMN(AB44)-COLUMN($E$2))*10)),"",OFFSET(Tabulation!AI44,0,(COLUMN(AB44)-COLUMN($E$2))*10))</f>
      </c>
      <c r="AC44">
        <f ca="1">IF(ISERROR(OFFSET(Tabulation!AJ44,0,(COLUMN(AC44)-COLUMN($E$2))*10)),"",OFFSET(Tabulation!AJ44,0,(COLUMN(AC44)-COLUMN($E$2))*10))</f>
      </c>
      <c r="AD44">
        <f ca="1">IF(ISERROR(OFFSET(Tabulation!AK44,0,(COLUMN(AD44)-COLUMN($E$2))*10)),"",OFFSET(Tabulation!AK44,0,(COLUMN(AD44)-COLUMN($E$2))*10))</f>
      </c>
      <c r="AE44">
        <f ca="1">IF(ISERROR(OFFSET(Tabulation!AL44,0,(COLUMN(AE44)-COLUMN($E$2))*10)),"",OFFSET(Tabulation!AL44,0,(COLUMN(AE44)-COLUMN($E$2))*10))</f>
      </c>
      <c r="AF44">
        <f ca="1">IF(ISERROR(OFFSET(Tabulation!AM44,0,(COLUMN(AF44)-COLUMN($E$2))*10)),"",OFFSET(Tabulation!AM44,0,(COLUMN(AF44)-COLUMN($E$2))*10))</f>
      </c>
      <c r="AG44">
        <f ca="1">IF(ISERROR(OFFSET(Tabulation!AN44,0,(COLUMN(AG44)-COLUMN($E$2))*10)),"",OFFSET(Tabulation!AN44,0,(COLUMN(AG44)-COLUMN($E$2))*10))</f>
      </c>
      <c r="AH44">
        <f ca="1">IF(ISERROR(OFFSET(Tabulation!AO44,0,(COLUMN(AH44)-COLUMN($E$2))*10)),"",OFFSET(Tabulation!AO44,0,(COLUMN(AH44)-COLUMN($E$2))*10))</f>
      </c>
      <c r="AI44">
        <f ca="1">IF(ISERROR(OFFSET(Tabulation!AP44,0,(COLUMN(AI44)-COLUMN($E$2))*10)),"",OFFSET(Tabulation!AP44,0,(COLUMN(AI44)-COLUMN($E$2))*10))</f>
      </c>
      <c r="AJ44">
        <f ca="1">IF(ISERROR(OFFSET(Tabulation!AQ44,0,(COLUMN(AJ44)-COLUMN($E$2))*10)),"",OFFSET(Tabulation!AQ44,0,(COLUMN(AJ44)-COLUMN($E$2))*10))</f>
      </c>
      <c r="AK44">
        <f ca="1">IF(ISERROR(OFFSET(Tabulation!AR44,0,(COLUMN(AK44)-COLUMN($E$2))*10)),"",OFFSET(Tabulation!AR44,0,(COLUMN(AK44)-COLUMN($E$2))*10))</f>
      </c>
      <c r="AL44">
        <f ca="1">IF(ISERROR(OFFSET(Tabulation!AS44,0,(COLUMN(AL44)-COLUMN($E$2))*10)),"",OFFSET(Tabulation!AS44,0,(COLUMN(AL44)-COLUMN($E$2))*10))</f>
      </c>
      <c r="AM44">
        <f ca="1">IF(ISERROR(OFFSET(Tabulation!AT44,0,(COLUMN(AM44)-COLUMN($E$2))*10)),"",OFFSET(Tabulation!AT44,0,(COLUMN(AM44)-COLUMN($E$2))*10))</f>
      </c>
      <c r="AN44">
        <f ca="1">IF(ISERROR(OFFSET(Tabulation!AU44,0,(COLUMN(AN44)-COLUMN($E$2))*10)),"",OFFSET(Tabulation!AU44,0,(COLUMN(AN44)-COLUMN($E$2))*10))</f>
      </c>
      <c r="AO44">
        <f ca="1">IF(ISERROR(OFFSET(Tabulation!AV44,0,(COLUMN(AO44)-COLUMN($E$2))*10)),"",OFFSET(Tabulation!AV44,0,(COLUMN(AO44)-COLUMN($E$2))*10))</f>
      </c>
      <c r="AP44" s="1">
        <f t="shared" si="2"/>
        <v>0.5966071428571428</v>
      </c>
      <c r="AQ44">
        <f t="shared" si="3"/>
        <v>9</v>
      </c>
      <c r="AR44" t="str">
        <f ca="1">IF(ISBLANK((OFFSET(Tabulation!E44,0,($AQ44-1)*11))),"",OFFSET(Tabulation!E44,0,($AQ44-1)*11))</f>
        <v>Tabatchnick Fine Foods</v>
      </c>
      <c r="AS44" t="str">
        <f ca="1">IF(ISBLANK((OFFSET(Tabulation!F44,0,($AQ44-1)*11))),"",OFFSET(Tabulation!F44,0,($AQ44-1)*11))</f>
        <v>1% 20 Net 30</v>
      </c>
      <c r="AT44" t="str">
        <f ca="1">IF(ISBLANK((OFFSET(Tabulation!G44,0,($AQ44-1)*11))),"",OFFSET(Tabulation!G44,0,($AQ44-1)*11))</f>
        <v>Tabatchnick</v>
      </c>
      <c r="AU44">
        <f ca="1">IF(ISBLANK((OFFSET(Tabulation!H44,0,($AQ44-1)*11))),"",OFFSET(Tabulation!H44,0,($AQ44-1)*11))</f>
        <v>99962</v>
      </c>
      <c r="AV44" t="str">
        <f ca="1">IF(ISBLANK((OFFSET(Tabulation!I44,0,($AQ44-1)*11))),"",OFFSET(Tabulation!I44,0,($AQ44-1)*11))</f>
        <v>2/16#</v>
      </c>
      <c r="AW44">
        <f ca="1">IF(ISBLANK((OFFSET(Tabulation!J44,0,($AQ44-1)*11))),"",OFFSET(Tabulation!J44,0,($AQ44-1)*11))</f>
        <v>112</v>
      </c>
      <c r="AX44">
        <f ca="1">IF(ISBLANK((OFFSET(Tabulation!K44,0,($AQ44-1)*11))),"",OFFSET(Tabulation!K44,0,($AQ44-1)*11))</f>
        <v>66.82</v>
      </c>
      <c r="AY44">
        <f ca="1">IF(ISBLANK((OFFSET(Tabulation!L44,0,($AQ44-1)*11))),"",OFFSET(Tabulation!L44,0,($AQ44-1)*11))</f>
        <v>0.5966071428571428</v>
      </c>
      <c r="AZ44">
        <f ca="1">IF(ISBLANK((OFFSET(Tabulation!M44,0,($AQ44-1)*11))),"",OFFSET(Tabulation!M44,0,($AQ44-1)*11))</f>
        <v>131252</v>
      </c>
      <c r="BA44">
        <f ca="1">IF(ISBLANK((OFFSET(Tabulation!N44,0,($AQ44-1)*11))),"",OFFSET(Tabulation!N44,0,($AQ44-1)*11))</f>
      </c>
      <c r="BB44" t="str">
        <f ca="1">IF(ISBLANK((OFFSET(Tabulation!O44,0,($AQ44-1)*11))),"",OFFSET(Tabulation!O44,0,($AQ44-1)*11))</f>
        <v>no sample submitted</v>
      </c>
    </row>
    <row r="45" spans="1:54" ht="96">
      <c r="A45" s="40">
        <v>1664</v>
      </c>
      <c r="B45" s="31">
        <v>285000</v>
      </c>
      <c r="C45" s="32" t="s">
        <v>148</v>
      </c>
      <c r="D45" s="75" t="s">
        <v>30</v>
      </c>
      <c r="E45">
        <f ca="1">IF(ISERROR(OFFSET(Tabulation!L45,0,(COLUMN(E45)-COLUMN($E$2))*10)),"",OFFSET(Tabulation!L45,0,(COLUMN(E45)-COLUMN($E$2))*10))</f>
      </c>
      <c r="F45">
        <f ca="1">IF(ISERROR(OFFSET(Tabulation!M45,0,(COLUMN(F45)-COLUMN($E$2))*10)),"",OFFSET(Tabulation!M45,0,(COLUMN(F45)-COLUMN($E$2))*10))</f>
      </c>
      <c r="G45">
        <f ca="1">IF(ISERROR(OFFSET(Tabulation!N45,0,(COLUMN(G45)-COLUMN($E$2))*10)),"",OFFSET(Tabulation!N45,0,(COLUMN(G45)-COLUMN($E$2))*10))</f>
      </c>
      <c r="H45">
        <f ca="1">IF(ISERROR(OFFSET(Tabulation!O45,0,(COLUMN(H45)-COLUMN($E$2))*10)),"",OFFSET(Tabulation!O45,0,(COLUMN(H45)-COLUMN($E$2))*10))</f>
        <v>0.3956140350877193</v>
      </c>
      <c r="I45">
        <f ca="1">IF(ISERROR(OFFSET(Tabulation!P45,0,(COLUMN(I45)-COLUMN($E$2))*10)),"",OFFSET(Tabulation!P45,0,(COLUMN(I45)-COLUMN($E$2))*10))</f>
      </c>
      <c r="J45">
        <f ca="1">IF(ISERROR(OFFSET(Tabulation!Q45,0,(COLUMN(J45)-COLUMN($E$2))*10)),"",OFFSET(Tabulation!Q45,0,(COLUMN(J45)-COLUMN($E$2))*10))</f>
        <v>0.3996491228070176</v>
      </c>
      <c r="K45">
        <f ca="1">IF(ISERROR(OFFSET(Tabulation!R45,0,(COLUMN(K45)-COLUMN($E$2))*10)),"",OFFSET(Tabulation!R45,0,(COLUMN(K45)-COLUMN($E$2))*10))</f>
      </c>
      <c r="L45">
        <f ca="1">IF(ISERROR(OFFSET(Tabulation!S45,0,(COLUMN(L45)-COLUMN($E$2))*10)),"",OFFSET(Tabulation!S45,0,(COLUMN(L45)-COLUMN($E$2))*10))</f>
        <v>0.4063157894736842</v>
      </c>
      <c r="M45">
        <f ca="1">IF(ISERROR(OFFSET(Tabulation!T45,0,(COLUMN(M45)-COLUMN($E$2))*10)),"",OFFSET(Tabulation!T45,0,(COLUMN(M45)-COLUMN($E$2))*10))</f>
      </c>
      <c r="N45">
        <f ca="1">IF(ISERROR(OFFSET(Tabulation!U45,0,(COLUMN(N45)-COLUMN($E$2))*10)),"",OFFSET(Tabulation!U45,0,(COLUMN(N45)-COLUMN($E$2))*10))</f>
      </c>
      <c r="O45">
        <f ca="1">IF(ISERROR(OFFSET(Tabulation!V45,0,(COLUMN(O45)-COLUMN($E$2))*10)),"",OFFSET(Tabulation!V45,0,(COLUMN(O45)-COLUMN($E$2))*10))</f>
        <v>0.39666666666666667</v>
      </c>
      <c r="P45">
        <f ca="1">IF(ISERROR(OFFSET(Tabulation!W45,0,(COLUMN(P45)-COLUMN($E$2))*10)),"",OFFSET(Tabulation!W45,0,(COLUMN(P45)-COLUMN($E$2))*10))</f>
      </c>
      <c r="Q45">
        <f ca="1">IF(ISERROR(OFFSET(Tabulation!X45,0,(COLUMN(Q45)-COLUMN($E$2))*10)),"",OFFSET(Tabulation!X45,0,(COLUMN(Q45)-COLUMN($E$2))*10))</f>
      </c>
      <c r="R45">
        <f ca="1">IF(ISERROR(OFFSET(Tabulation!Y45,0,(COLUMN(R45)-COLUMN($E$2))*10)),"",OFFSET(Tabulation!Y45,0,(COLUMN(R45)-COLUMN($E$2))*10))</f>
      </c>
      <c r="S45">
        <f ca="1">IF(ISERROR(OFFSET(Tabulation!Z45,0,(COLUMN(S45)-COLUMN($E$2))*10)),"",OFFSET(Tabulation!Z45,0,(COLUMN(S45)-COLUMN($E$2))*10))</f>
      </c>
      <c r="T45">
        <f ca="1">IF(ISERROR(OFFSET(Tabulation!AA45,0,(COLUMN(T45)-COLUMN($E$2))*10)),"",OFFSET(Tabulation!AA45,0,(COLUMN(T45)-COLUMN($E$2))*10))</f>
      </c>
      <c r="U45">
        <f ca="1">IF(ISERROR(OFFSET(Tabulation!AB45,0,(COLUMN(U45)-COLUMN($E$2))*10)),"",OFFSET(Tabulation!AB45,0,(COLUMN(U45)-COLUMN($E$2))*10))</f>
      </c>
      <c r="V45">
        <f ca="1">IF(ISERROR(OFFSET(Tabulation!AC45,0,(COLUMN(V45)-COLUMN($E$2))*10)),"",OFFSET(Tabulation!AC45,0,(COLUMN(V45)-COLUMN($E$2))*10))</f>
      </c>
      <c r="W45">
        <f ca="1">IF(ISERROR(OFFSET(Tabulation!AD45,0,(COLUMN(W45)-COLUMN($E$2))*10)),"",OFFSET(Tabulation!AD45,0,(COLUMN(W45)-COLUMN($E$2))*10))</f>
      </c>
      <c r="X45">
        <f ca="1">IF(ISERROR(OFFSET(Tabulation!AE45,0,(COLUMN(X45)-COLUMN($E$2))*10)),"",OFFSET(Tabulation!AE45,0,(COLUMN(X45)-COLUMN($E$2))*10))</f>
      </c>
      <c r="Y45">
        <f ca="1">IF(ISERROR(OFFSET(Tabulation!AF45,0,(COLUMN(Y45)-COLUMN($E$2))*10)),"",OFFSET(Tabulation!AF45,0,(COLUMN(Y45)-COLUMN($E$2))*10))</f>
      </c>
      <c r="Z45">
        <f ca="1">IF(ISERROR(OFFSET(Tabulation!AG45,0,(COLUMN(Z45)-COLUMN($E$2))*10)),"",OFFSET(Tabulation!AG45,0,(COLUMN(Z45)-COLUMN($E$2))*10))</f>
      </c>
      <c r="AA45">
        <f ca="1">IF(ISERROR(OFFSET(Tabulation!AH45,0,(COLUMN(AA45)-COLUMN($E$2))*10)),"",OFFSET(Tabulation!AH45,0,(COLUMN(AA45)-COLUMN($E$2))*10))</f>
      </c>
      <c r="AB45">
        <f ca="1">IF(ISERROR(OFFSET(Tabulation!AI45,0,(COLUMN(AB45)-COLUMN($E$2))*10)),"",OFFSET(Tabulation!AI45,0,(COLUMN(AB45)-COLUMN($E$2))*10))</f>
      </c>
      <c r="AC45">
        <f ca="1">IF(ISERROR(OFFSET(Tabulation!AJ45,0,(COLUMN(AC45)-COLUMN($E$2))*10)),"",OFFSET(Tabulation!AJ45,0,(COLUMN(AC45)-COLUMN($E$2))*10))</f>
      </c>
      <c r="AD45">
        <f ca="1">IF(ISERROR(OFFSET(Tabulation!AK45,0,(COLUMN(AD45)-COLUMN($E$2))*10)),"",OFFSET(Tabulation!AK45,0,(COLUMN(AD45)-COLUMN($E$2))*10))</f>
      </c>
      <c r="AE45">
        <f ca="1">IF(ISERROR(OFFSET(Tabulation!AL45,0,(COLUMN(AE45)-COLUMN($E$2))*10)),"",OFFSET(Tabulation!AL45,0,(COLUMN(AE45)-COLUMN($E$2))*10))</f>
      </c>
      <c r="AF45">
        <f ca="1">IF(ISERROR(OFFSET(Tabulation!AM45,0,(COLUMN(AF45)-COLUMN($E$2))*10)),"",OFFSET(Tabulation!AM45,0,(COLUMN(AF45)-COLUMN($E$2))*10))</f>
      </c>
      <c r="AG45">
        <f ca="1">IF(ISERROR(OFFSET(Tabulation!AN45,0,(COLUMN(AG45)-COLUMN($E$2))*10)),"",OFFSET(Tabulation!AN45,0,(COLUMN(AG45)-COLUMN($E$2))*10))</f>
      </c>
      <c r="AH45">
        <f ca="1">IF(ISERROR(OFFSET(Tabulation!AO45,0,(COLUMN(AH45)-COLUMN($E$2))*10)),"",OFFSET(Tabulation!AO45,0,(COLUMN(AH45)-COLUMN($E$2))*10))</f>
      </c>
      <c r="AI45">
        <f ca="1">IF(ISERROR(OFFSET(Tabulation!AP45,0,(COLUMN(AI45)-COLUMN($E$2))*10)),"",OFFSET(Tabulation!AP45,0,(COLUMN(AI45)-COLUMN($E$2))*10))</f>
      </c>
      <c r="AJ45">
        <f ca="1">IF(ISERROR(OFFSET(Tabulation!AQ45,0,(COLUMN(AJ45)-COLUMN($E$2))*10)),"",OFFSET(Tabulation!AQ45,0,(COLUMN(AJ45)-COLUMN($E$2))*10))</f>
      </c>
      <c r="AK45">
        <f ca="1">IF(ISERROR(OFFSET(Tabulation!AR45,0,(COLUMN(AK45)-COLUMN($E$2))*10)),"",OFFSET(Tabulation!AR45,0,(COLUMN(AK45)-COLUMN($E$2))*10))</f>
      </c>
      <c r="AL45">
        <f ca="1">IF(ISERROR(OFFSET(Tabulation!AS45,0,(COLUMN(AL45)-COLUMN($E$2))*10)),"",OFFSET(Tabulation!AS45,0,(COLUMN(AL45)-COLUMN($E$2))*10))</f>
      </c>
      <c r="AM45">
        <f ca="1">IF(ISERROR(OFFSET(Tabulation!AT45,0,(COLUMN(AM45)-COLUMN($E$2))*10)),"",OFFSET(Tabulation!AT45,0,(COLUMN(AM45)-COLUMN($E$2))*10))</f>
      </c>
      <c r="AN45">
        <f ca="1">IF(ISERROR(OFFSET(Tabulation!AU45,0,(COLUMN(AN45)-COLUMN($E$2))*10)),"",OFFSET(Tabulation!AU45,0,(COLUMN(AN45)-COLUMN($E$2))*10))</f>
      </c>
      <c r="AO45">
        <f ca="1">IF(ISERROR(OFFSET(Tabulation!AV45,0,(COLUMN(AO45)-COLUMN($E$2))*10)),"",OFFSET(Tabulation!AV45,0,(COLUMN(AO45)-COLUMN($E$2))*10))</f>
      </c>
      <c r="AP45" s="1">
        <f t="shared" si="2"/>
        <v>0.3956140350877193</v>
      </c>
      <c r="AQ45">
        <f t="shared" si="3"/>
        <v>4</v>
      </c>
      <c r="AR45" t="str">
        <f ca="1">IF(ISBLANK((OFFSET(Tabulation!E45,0,($AQ45-1)*11))),"",OFFSET(Tabulation!E45,0,($AQ45-1)*11))</f>
        <v>Sysco Memphis LLC</v>
      </c>
      <c r="AS45" t="str">
        <f ca="1">IF(ISBLANK((OFFSET(Tabulation!F45,0,($AQ45-1)*11))),"",OFFSET(Tabulation!F45,0,($AQ45-1)*11))</f>
        <v>2%10 Net 30</v>
      </c>
      <c r="AT45" t="str">
        <f ca="1">IF(ISBLANK((OFFSET(Tabulation!G45,0,($AQ45-1)*11))),"",OFFSET(Tabulation!G45,0,($AQ45-1)*11))</f>
        <v>Tyson</v>
      </c>
      <c r="AU45" t="str">
        <f ca="1">IF(ISBLANK((OFFSET(Tabulation!H45,0,($AQ45-1)*11))),"",OFFSET(Tabulation!H45,0,($AQ45-1)*11))</f>
        <v>2167</v>
      </c>
      <c r="AV45" t="str">
        <f ca="1">IF(ISBLANK((OFFSET(Tabulation!I45,0,($AQ45-1)*11))),"",OFFSET(Tabulation!I45,0,($AQ45-1)*11))</f>
        <v>10#</v>
      </c>
      <c r="AW45">
        <f ca="1">IF(ISBLANK((OFFSET(Tabulation!J45,0,($AQ45-1)*11))),"",OFFSET(Tabulation!J45,0,($AQ45-1)*11))</f>
        <v>57</v>
      </c>
      <c r="AX45">
        <f ca="1">IF(ISBLANK((OFFSET(Tabulation!K45,0,($AQ45-1)*11))),"",OFFSET(Tabulation!K45,0,($AQ45-1)*11))</f>
        <v>22.55</v>
      </c>
      <c r="AY45">
        <f ca="1">IF(ISBLANK((OFFSET(Tabulation!L45,0,($AQ45-1)*11))),"",OFFSET(Tabulation!L45,0,($AQ45-1)*11))</f>
        <v>0.3956140350877193</v>
      </c>
      <c r="AZ45">
        <f ca="1">IF(ISBLANK((OFFSET(Tabulation!M45,0,($AQ45-1)*11))),"",OFFSET(Tabulation!M45,0,($AQ45-1)*11))</f>
        <v>112750</v>
      </c>
      <c r="BA45" t="str">
        <f ca="1">IF(ISBLANK((OFFSET(Tabulation!N45,0,($AQ45-1)*11))),"",OFFSET(Tabulation!N45,0,($AQ45-1)*11))</f>
        <v>Yes</v>
      </c>
      <c r="BB45" t="str">
        <f ca="1">IF(ISBLANK((OFFSET(Tabulation!O45,0,($AQ45-1)*11))),"",OFFSET(Tabulation!O45,0,($AQ45-1)*11))</f>
        <v>Based on ship lot</v>
      </c>
    </row>
    <row r="46" spans="1:54" ht="168">
      <c r="A46" s="30">
        <v>1665</v>
      </c>
      <c r="B46" s="33">
        <v>352000</v>
      </c>
      <c r="C46" s="34" t="s">
        <v>148</v>
      </c>
      <c r="D46" s="75" t="s">
        <v>31</v>
      </c>
      <c r="E46">
        <f ca="1">IF(ISERROR(OFFSET(Tabulation!L46,0,(COLUMN(E46)-COLUMN($E$2))*10)),"",OFFSET(Tabulation!L46,0,(COLUMN(E46)-COLUMN($E$2))*10))</f>
      </c>
      <c r="F46">
        <f ca="1">IF(ISERROR(OFFSET(Tabulation!M46,0,(COLUMN(F46)-COLUMN($E$2))*10)),"",OFFSET(Tabulation!M46,0,(COLUMN(F46)-COLUMN($E$2))*10))</f>
      </c>
      <c r="G46">
        <f ca="1">IF(ISERROR(OFFSET(Tabulation!N46,0,(COLUMN(G46)-COLUMN($E$2))*10)),"",OFFSET(Tabulation!N46,0,(COLUMN(G46)-COLUMN($E$2))*10))</f>
      </c>
      <c r="H46">
        <f ca="1">IF(ISERROR(OFFSET(Tabulation!O46,0,(COLUMN(H46)-COLUMN($E$2))*10)),"",OFFSET(Tabulation!O46,0,(COLUMN(H46)-COLUMN($E$2))*10))</f>
        <v>0.34500000000000003</v>
      </c>
      <c r="I46">
        <f ca="1">IF(ISERROR(OFFSET(Tabulation!P46,0,(COLUMN(I46)-COLUMN($E$2))*10)),"",OFFSET(Tabulation!P46,0,(COLUMN(I46)-COLUMN($E$2))*10))</f>
      </c>
      <c r="J46">
        <f ca="1">IF(ISERROR(OFFSET(Tabulation!Q46,0,(COLUMN(J46)-COLUMN($E$2))*10)),"",OFFSET(Tabulation!Q46,0,(COLUMN(J46)-COLUMN($E$2))*10))</f>
        <v>0.2820809248554913</v>
      </c>
      <c r="K46">
        <f ca="1">IF(ISERROR(OFFSET(Tabulation!R46,0,(COLUMN(K46)-COLUMN($E$2))*10)),"",OFFSET(Tabulation!R46,0,(COLUMN(K46)-COLUMN($E$2))*10))</f>
        <v>0.3819101123595506</v>
      </c>
      <c r="L46">
        <f ca="1">IF(ISERROR(OFFSET(Tabulation!S46,0,(COLUMN(L46)-COLUMN($E$2))*10)),"",OFFSET(Tabulation!S46,0,(COLUMN(L46)-COLUMN($E$2))*10))</f>
        <v>0.37545454545454543</v>
      </c>
      <c r="M46">
        <f ca="1">IF(ISERROR(OFFSET(Tabulation!T46,0,(COLUMN(M46)-COLUMN($E$2))*10)),"",OFFSET(Tabulation!T46,0,(COLUMN(M46)-COLUMN($E$2))*10))</f>
      </c>
      <c r="N46">
        <f ca="1">IF(ISERROR(OFFSET(Tabulation!U46,0,(COLUMN(N46)-COLUMN($E$2))*10)),"",OFFSET(Tabulation!U46,0,(COLUMN(N46)-COLUMN($E$2))*10))</f>
      </c>
      <c r="O46">
        <f ca="1">IF(ISERROR(OFFSET(Tabulation!V46,0,(COLUMN(O46)-COLUMN($E$2))*10)),"",OFFSET(Tabulation!V46,0,(COLUMN(O46)-COLUMN($E$2))*10))</f>
        <v>0.3654545454545454</v>
      </c>
      <c r="P46">
        <f ca="1">IF(ISERROR(OFFSET(Tabulation!W46,0,(COLUMN(P46)-COLUMN($E$2))*10)),"",OFFSET(Tabulation!W46,0,(COLUMN(P46)-COLUMN($E$2))*10))</f>
      </c>
      <c r="Q46">
        <f ca="1">IF(ISERROR(OFFSET(Tabulation!X46,0,(COLUMN(Q46)-COLUMN($E$2))*10)),"",OFFSET(Tabulation!X46,0,(COLUMN(Q46)-COLUMN($E$2))*10))</f>
      </c>
      <c r="R46">
        <f ca="1">IF(ISERROR(OFFSET(Tabulation!Y46,0,(COLUMN(R46)-COLUMN($E$2))*10)),"",OFFSET(Tabulation!Y46,0,(COLUMN(R46)-COLUMN($E$2))*10))</f>
      </c>
      <c r="S46">
        <f ca="1">IF(ISERROR(OFFSET(Tabulation!Z46,0,(COLUMN(S46)-COLUMN($E$2))*10)),"",OFFSET(Tabulation!Z46,0,(COLUMN(S46)-COLUMN($E$2))*10))</f>
      </c>
      <c r="T46">
        <f ca="1">IF(ISERROR(OFFSET(Tabulation!AA46,0,(COLUMN(T46)-COLUMN($E$2))*10)),"",OFFSET(Tabulation!AA46,0,(COLUMN(T46)-COLUMN($E$2))*10))</f>
      </c>
      <c r="U46">
        <f ca="1">IF(ISERROR(OFFSET(Tabulation!AB46,0,(COLUMN(U46)-COLUMN($E$2))*10)),"",OFFSET(Tabulation!AB46,0,(COLUMN(U46)-COLUMN($E$2))*10))</f>
      </c>
      <c r="V46">
        <f ca="1">IF(ISERROR(OFFSET(Tabulation!AC46,0,(COLUMN(V46)-COLUMN($E$2))*10)),"",OFFSET(Tabulation!AC46,0,(COLUMN(V46)-COLUMN($E$2))*10))</f>
      </c>
      <c r="W46">
        <f ca="1">IF(ISERROR(OFFSET(Tabulation!AD46,0,(COLUMN(W46)-COLUMN($E$2))*10)),"",OFFSET(Tabulation!AD46,0,(COLUMN(W46)-COLUMN($E$2))*10))</f>
      </c>
      <c r="X46">
        <f ca="1">IF(ISERROR(OFFSET(Tabulation!AE46,0,(COLUMN(X46)-COLUMN($E$2))*10)),"",OFFSET(Tabulation!AE46,0,(COLUMN(X46)-COLUMN($E$2))*10))</f>
      </c>
      <c r="Y46">
        <f ca="1">IF(ISERROR(OFFSET(Tabulation!AF46,0,(COLUMN(Y46)-COLUMN($E$2))*10)),"",OFFSET(Tabulation!AF46,0,(COLUMN(Y46)-COLUMN($E$2))*10))</f>
      </c>
      <c r="Z46">
        <f ca="1">IF(ISERROR(OFFSET(Tabulation!AG46,0,(COLUMN(Z46)-COLUMN($E$2))*10)),"",OFFSET(Tabulation!AG46,0,(COLUMN(Z46)-COLUMN($E$2))*10))</f>
      </c>
      <c r="AA46">
        <f ca="1">IF(ISERROR(OFFSET(Tabulation!AH46,0,(COLUMN(AA46)-COLUMN($E$2))*10)),"",OFFSET(Tabulation!AH46,0,(COLUMN(AA46)-COLUMN($E$2))*10))</f>
        <v>0.375</v>
      </c>
      <c r="AB46">
        <f ca="1">IF(ISERROR(OFFSET(Tabulation!AI46,0,(COLUMN(AB46)-COLUMN($E$2))*10)),"",OFFSET(Tabulation!AI46,0,(COLUMN(AB46)-COLUMN($E$2))*10))</f>
      </c>
      <c r="AC46">
        <f ca="1">IF(ISERROR(OFFSET(Tabulation!AJ46,0,(COLUMN(AC46)-COLUMN($E$2))*10)),"",OFFSET(Tabulation!AJ46,0,(COLUMN(AC46)-COLUMN($E$2))*10))</f>
      </c>
      <c r="AD46">
        <f ca="1">IF(ISERROR(OFFSET(Tabulation!AK46,0,(COLUMN(AD46)-COLUMN($E$2))*10)),"",OFFSET(Tabulation!AK46,0,(COLUMN(AD46)-COLUMN($E$2))*10))</f>
      </c>
      <c r="AE46">
        <f ca="1">IF(ISERROR(OFFSET(Tabulation!AL46,0,(COLUMN(AE46)-COLUMN($E$2))*10)),"",OFFSET(Tabulation!AL46,0,(COLUMN(AE46)-COLUMN($E$2))*10))</f>
      </c>
      <c r="AF46">
        <f ca="1">IF(ISERROR(OFFSET(Tabulation!AM46,0,(COLUMN(AF46)-COLUMN($E$2))*10)),"",OFFSET(Tabulation!AM46,0,(COLUMN(AF46)-COLUMN($E$2))*10))</f>
      </c>
      <c r="AG46">
        <f ca="1">IF(ISERROR(OFFSET(Tabulation!AN46,0,(COLUMN(AG46)-COLUMN($E$2))*10)),"",OFFSET(Tabulation!AN46,0,(COLUMN(AG46)-COLUMN($E$2))*10))</f>
      </c>
      <c r="AH46">
        <f ca="1">IF(ISERROR(OFFSET(Tabulation!AO46,0,(COLUMN(AH46)-COLUMN($E$2))*10)),"",OFFSET(Tabulation!AO46,0,(COLUMN(AH46)-COLUMN($E$2))*10))</f>
      </c>
      <c r="AI46">
        <f ca="1">IF(ISERROR(OFFSET(Tabulation!AP46,0,(COLUMN(AI46)-COLUMN($E$2))*10)),"",OFFSET(Tabulation!AP46,0,(COLUMN(AI46)-COLUMN($E$2))*10))</f>
      </c>
      <c r="AJ46">
        <f ca="1">IF(ISERROR(OFFSET(Tabulation!AQ46,0,(COLUMN(AJ46)-COLUMN($E$2))*10)),"",OFFSET(Tabulation!AQ46,0,(COLUMN(AJ46)-COLUMN($E$2))*10))</f>
      </c>
      <c r="AK46">
        <f ca="1">IF(ISERROR(OFFSET(Tabulation!AR46,0,(COLUMN(AK46)-COLUMN($E$2))*10)),"",OFFSET(Tabulation!AR46,0,(COLUMN(AK46)-COLUMN($E$2))*10))</f>
      </c>
      <c r="AL46">
        <f ca="1">IF(ISERROR(OFFSET(Tabulation!AS46,0,(COLUMN(AL46)-COLUMN($E$2))*10)),"",OFFSET(Tabulation!AS46,0,(COLUMN(AL46)-COLUMN($E$2))*10))</f>
      </c>
      <c r="AM46">
        <f ca="1">IF(ISERROR(OFFSET(Tabulation!AT46,0,(COLUMN(AM46)-COLUMN($E$2))*10)),"",OFFSET(Tabulation!AT46,0,(COLUMN(AM46)-COLUMN($E$2))*10))</f>
      </c>
      <c r="AN46">
        <f ca="1">IF(ISERROR(OFFSET(Tabulation!AU46,0,(COLUMN(AN46)-COLUMN($E$2))*10)),"",OFFSET(Tabulation!AU46,0,(COLUMN(AN46)-COLUMN($E$2))*10))</f>
      </c>
      <c r="AO46">
        <f ca="1">IF(ISERROR(OFFSET(Tabulation!AV46,0,(COLUMN(AO46)-COLUMN($E$2))*10)),"",OFFSET(Tabulation!AV46,0,(COLUMN(AO46)-COLUMN($E$2))*10))</f>
      </c>
      <c r="AP46" s="1">
        <f t="shared" si="2"/>
        <v>0.2820809248554913</v>
      </c>
      <c r="AQ46">
        <f t="shared" si="3"/>
        <v>6</v>
      </c>
      <c r="AR46" t="str">
        <f ca="1">IF(ISBLANK((OFFSET(Tabulation!E46,0,($AQ46-1)*11))),"",OFFSET(Tabulation!E46,0,($AQ46-1)*11))</f>
        <v>M. J. Kellner</v>
      </c>
      <c r="AS46" t="str">
        <f ca="1">IF(ISBLANK((OFFSET(Tabulation!F46,0,($AQ46-1)*11))),"",OFFSET(Tabulation!F46,0,($AQ46-1)*11))</f>
        <v> Net 30</v>
      </c>
      <c r="AT46" t="str">
        <f ca="1">IF(ISBLANK((OFFSET(Tabulation!G46,0,($AQ46-1)*11))),"",OFFSET(Tabulation!G46,0,($AQ46-1)*11))</f>
        <v>Tyson</v>
      </c>
      <c r="AU46" t="str">
        <f ca="1">IF(ISBLANK((OFFSET(Tabulation!H46,0,($AQ46-1)*11))),"",OFFSET(Tabulation!H46,0,($AQ46-1)*11))</f>
        <v>70368-928</v>
      </c>
      <c r="AV46" t="str">
        <f ca="1">IF(ISBLANK((OFFSET(Tabulation!I46,0,($AQ46-1)*11))),"",OFFSET(Tabulation!I46,0,($AQ46-1)*11))</f>
        <v>32.79#</v>
      </c>
      <c r="AW46">
        <f ca="1">IF(ISBLANK((OFFSET(Tabulation!J46,0,($AQ46-1)*11))),"",OFFSET(Tabulation!J46,0,($AQ46-1)*11))</f>
        <v>173</v>
      </c>
      <c r="AX46">
        <f ca="1">IF(ISBLANK((OFFSET(Tabulation!K46,0,($AQ46-1)*11))),"",OFFSET(Tabulation!K46,0,($AQ46-1)*11))</f>
        <v>48.8</v>
      </c>
      <c r="AY46">
        <f ca="1">IF(ISBLANK((OFFSET(Tabulation!L46,0,($AQ46-1)*11))),"",OFFSET(Tabulation!L46,0,($AQ46-1)*11))</f>
        <v>0.2820809248554913</v>
      </c>
      <c r="AZ46">
        <f ca="1">IF(ISBLANK((OFFSET(Tabulation!M46,0,($AQ46-1)*11))),"",OFFSET(Tabulation!M46,0,($AQ46-1)*11))</f>
        <v>99308</v>
      </c>
      <c r="BA46">
        <f ca="1">IF(ISBLANK((OFFSET(Tabulation!N46,0,($AQ46-1)*11))),"",OFFSET(Tabulation!N46,0,($AQ46-1)*11))</f>
      </c>
      <c r="BB46">
        <f ca="1">IF(ISBLANK((OFFSET(Tabulation!O46,0,($AQ46-1)*11))),"",OFFSET(Tabulation!O46,0,($AQ46-1)*11))</f>
      </c>
    </row>
    <row r="47" spans="1:54" ht="132">
      <c r="A47" s="30">
        <v>1666</v>
      </c>
      <c r="B47" s="33">
        <v>75000</v>
      </c>
      <c r="C47" s="34" t="s">
        <v>148</v>
      </c>
      <c r="D47" s="75" t="s">
        <v>32</v>
      </c>
      <c r="E47">
        <f ca="1">IF(ISERROR(OFFSET(Tabulation!L47,0,(COLUMN(E47)-COLUMN($E$2))*10)),"",OFFSET(Tabulation!L47,0,(COLUMN(E47)-COLUMN($E$2))*10))</f>
      </c>
      <c r="F47">
        <f ca="1">IF(ISERROR(OFFSET(Tabulation!M47,0,(COLUMN(F47)-COLUMN($E$2))*10)),"",OFFSET(Tabulation!M47,0,(COLUMN(F47)-COLUMN($E$2))*10))</f>
      </c>
      <c r="G47">
        <f ca="1">IF(ISERROR(OFFSET(Tabulation!N47,0,(COLUMN(G47)-COLUMN($E$2))*10)),"",OFFSET(Tabulation!N47,0,(COLUMN(G47)-COLUMN($E$2))*10))</f>
      </c>
      <c r="H47">
        <f ca="1">IF(ISERROR(OFFSET(Tabulation!O47,0,(COLUMN(H47)-COLUMN($E$2))*10)),"",OFFSET(Tabulation!O47,0,(COLUMN(H47)-COLUMN($E$2))*10))</f>
      </c>
      <c r="I47">
        <f ca="1">IF(ISERROR(OFFSET(Tabulation!P47,0,(COLUMN(I47)-COLUMN($E$2))*10)),"",OFFSET(Tabulation!P47,0,(COLUMN(I47)-COLUMN($E$2))*10))</f>
      </c>
      <c r="J47">
        <f ca="1">IF(ISERROR(OFFSET(Tabulation!Q47,0,(COLUMN(J47)-COLUMN($E$2))*10)),"",OFFSET(Tabulation!Q47,0,(COLUMN(J47)-COLUMN($E$2))*10))</f>
      </c>
      <c r="K47">
        <f ca="1">IF(ISERROR(OFFSET(Tabulation!R47,0,(COLUMN(K47)-COLUMN($E$2))*10)),"",OFFSET(Tabulation!R47,0,(COLUMN(K47)-COLUMN($E$2))*10))</f>
      </c>
      <c r="L47">
        <f ca="1">IF(ISERROR(OFFSET(Tabulation!S47,0,(COLUMN(L47)-COLUMN($E$2))*10)),"",OFFSET(Tabulation!S47,0,(COLUMN(L47)-COLUMN($E$2))*10))</f>
      </c>
      <c r="M47">
        <f ca="1">IF(ISERROR(OFFSET(Tabulation!T47,0,(COLUMN(M47)-COLUMN($E$2))*10)),"",OFFSET(Tabulation!T47,0,(COLUMN(M47)-COLUMN($E$2))*10))</f>
      </c>
      <c r="N47">
        <f ca="1">IF(ISERROR(OFFSET(Tabulation!U47,0,(COLUMN(N47)-COLUMN($E$2))*10)),"",OFFSET(Tabulation!U47,0,(COLUMN(N47)-COLUMN($E$2))*10))</f>
      </c>
      <c r="O47">
        <f ca="1">IF(ISERROR(OFFSET(Tabulation!V47,0,(COLUMN(O47)-COLUMN($E$2))*10)),"",OFFSET(Tabulation!V47,0,(COLUMN(O47)-COLUMN($E$2))*10))</f>
      </c>
      <c r="P47">
        <f ca="1">IF(ISERROR(OFFSET(Tabulation!W47,0,(COLUMN(P47)-COLUMN($E$2))*10)),"",OFFSET(Tabulation!W47,0,(COLUMN(P47)-COLUMN($E$2))*10))</f>
      </c>
      <c r="Q47">
        <f ca="1">IF(ISERROR(OFFSET(Tabulation!X47,0,(COLUMN(Q47)-COLUMN($E$2))*10)),"",OFFSET(Tabulation!X47,0,(COLUMN(Q47)-COLUMN($E$2))*10))</f>
      </c>
      <c r="R47">
        <f ca="1">IF(ISERROR(OFFSET(Tabulation!Y47,0,(COLUMN(R47)-COLUMN($E$2))*10)),"",OFFSET(Tabulation!Y47,0,(COLUMN(R47)-COLUMN($E$2))*10))</f>
      </c>
      <c r="S47">
        <f ca="1">IF(ISERROR(OFFSET(Tabulation!Z47,0,(COLUMN(S47)-COLUMN($E$2))*10)),"",OFFSET(Tabulation!Z47,0,(COLUMN(S47)-COLUMN($E$2))*10))</f>
      </c>
      <c r="T47">
        <f ca="1">IF(ISERROR(OFFSET(Tabulation!AA47,0,(COLUMN(T47)-COLUMN($E$2))*10)),"",OFFSET(Tabulation!AA47,0,(COLUMN(T47)-COLUMN($E$2))*10))</f>
      </c>
      <c r="U47">
        <f ca="1">IF(ISERROR(OFFSET(Tabulation!AB47,0,(COLUMN(U47)-COLUMN($E$2))*10)),"",OFFSET(Tabulation!AB47,0,(COLUMN(U47)-COLUMN($E$2))*10))</f>
      </c>
      <c r="V47">
        <f ca="1">IF(ISERROR(OFFSET(Tabulation!AC47,0,(COLUMN(V47)-COLUMN($E$2))*10)),"",OFFSET(Tabulation!AC47,0,(COLUMN(V47)-COLUMN($E$2))*10))</f>
      </c>
      <c r="W47">
        <f ca="1">IF(ISERROR(OFFSET(Tabulation!AD47,0,(COLUMN(W47)-COLUMN($E$2))*10)),"",OFFSET(Tabulation!AD47,0,(COLUMN(W47)-COLUMN($E$2))*10))</f>
      </c>
      <c r="X47">
        <f ca="1">IF(ISERROR(OFFSET(Tabulation!AE47,0,(COLUMN(X47)-COLUMN($E$2))*10)),"",OFFSET(Tabulation!AE47,0,(COLUMN(X47)-COLUMN($E$2))*10))</f>
      </c>
      <c r="Y47">
        <f ca="1">IF(ISERROR(OFFSET(Tabulation!AF47,0,(COLUMN(Y47)-COLUMN($E$2))*10)),"",OFFSET(Tabulation!AF47,0,(COLUMN(Y47)-COLUMN($E$2))*10))</f>
      </c>
      <c r="Z47">
        <f ca="1">IF(ISERROR(OFFSET(Tabulation!AG47,0,(COLUMN(Z47)-COLUMN($E$2))*10)),"",OFFSET(Tabulation!AG47,0,(COLUMN(Z47)-COLUMN($E$2))*10))</f>
      </c>
      <c r="AA47">
        <f ca="1">IF(ISERROR(OFFSET(Tabulation!AH47,0,(COLUMN(AA47)-COLUMN($E$2))*10)),"",OFFSET(Tabulation!AH47,0,(COLUMN(AA47)-COLUMN($E$2))*10))</f>
      </c>
      <c r="AB47">
        <f ca="1">IF(ISERROR(OFFSET(Tabulation!AI47,0,(COLUMN(AB47)-COLUMN($E$2))*10)),"",OFFSET(Tabulation!AI47,0,(COLUMN(AB47)-COLUMN($E$2))*10))</f>
      </c>
      <c r="AC47">
        <f ca="1">IF(ISERROR(OFFSET(Tabulation!AJ47,0,(COLUMN(AC47)-COLUMN($E$2))*10)),"",OFFSET(Tabulation!AJ47,0,(COLUMN(AC47)-COLUMN($E$2))*10))</f>
      </c>
      <c r="AD47">
        <f ca="1">IF(ISERROR(OFFSET(Tabulation!AK47,0,(COLUMN(AD47)-COLUMN($E$2))*10)),"",OFFSET(Tabulation!AK47,0,(COLUMN(AD47)-COLUMN($E$2))*10))</f>
      </c>
      <c r="AE47">
        <f ca="1">IF(ISERROR(OFFSET(Tabulation!AL47,0,(COLUMN(AE47)-COLUMN($E$2))*10)),"",OFFSET(Tabulation!AL47,0,(COLUMN(AE47)-COLUMN($E$2))*10))</f>
      </c>
      <c r="AF47">
        <f ca="1">IF(ISERROR(OFFSET(Tabulation!AM47,0,(COLUMN(AF47)-COLUMN($E$2))*10)),"",OFFSET(Tabulation!AM47,0,(COLUMN(AF47)-COLUMN($E$2))*10))</f>
      </c>
      <c r="AG47">
        <f ca="1">IF(ISERROR(OFFSET(Tabulation!AN47,0,(COLUMN(AG47)-COLUMN($E$2))*10)),"",OFFSET(Tabulation!AN47,0,(COLUMN(AG47)-COLUMN($E$2))*10))</f>
      </c>
      <c r="AH47">
        <f ca="1">IF(ISERROR(OFFSET(Tabulation!AO47,0,(COLUMN(AH47)-COLUMN($E$2))*10)),"",OFFSET(Tabulation!AO47,0,(COLUMN(AH47)-COLUMN($E$2))*10))</f>
      </c>
      <c r="AI47">
        <f ca="1">IF(ISERROR(OFFSET(Tabulation!AP47,0,(COLUMN(AI47)-COLUMN($E$2))*10)),"",OFFSET(Tabulation!AP47,0,(COLUMN(AI47)-COLUMN($E$2))*10))</f>
      </c>
      <c r="AJ47">
        <f ca="1">IF(ISERROR(OFFSET(Tabulation!AQ47,0,(COLUMN(AJ47)-COLUMN($E$2))*10)),"",OFFSET(Tabulation!AQ47,0,(COLUMN(AJ47)-COLUMN($E$2))*10))</f>
      </c>
      <c r="AK47">
        <f ca="1">IF(ISERROR(OFFSET(Tabulation!AR47,0,(COLUMN(AK47)-COLUMN($E$2))*10)),"",OFFSET(Tabulation!AR47,0,(COLUMN(AK47)-COLUMN($E$2))*10))</f>
      </c>
      <c r="AL47">
        <f ca="1">IF(ISERROR(OFFSET(Tabulation!AS47,0,(COLUMN(AL47)-COLUMN($E$2))*10)),"",OFFSET(Tabulation!AS47,0,(COLUMN(AL47)-COLUMN($E$2))*10))</f>
      </c>
      <c r="AM47">
        <f ca="1">IF(ISERROR(OFFSET(Tabulation!AT47,0,(COLUMN(AM47)-COLUMN($E$2))*10)),"",OFFSET(Tabulation!AT47,0,(COLUMN(AM47)-COLUMN($E$2))*10))</f>
      </c>
      <c r="AN47">
        <f ca="1">IF(ISERROR(OFFSET(Tabulation!AU47,0,(COLUMN(AN47)-COLUMN($E$2))*10)),"",OFFSET(Tabulation!AU47,0,(COLUMN(AN47)-COLUMN($E$2))*10))</f>
      </c>
      <c r="AO47">
        <f ca="1">IF(ISERROR(OFFSET(Tabulation!AV47,0,(COLUMN(AO47)-COLUMN($E$2))*10)),"",OFFSET(Tabulation!AV47,0,(COLUMN(AO47)-COLUMN($E$2))*10))</f>
      </c>
      <c r="AP47" s="1">
        <f t="shared" si="2"/>
        <v>0</v>
      </c>
      <c r="AQ47" t="e">
        <f t="shared" si="3"/>
        <v>#N/A</v>
      </c>
      <c r="AR47" t="e">
        <f ca="1">IF(ISBLANK((OFFSET(Tabulation!E47,0,($AQ47-1)*11))),"",OFFSET(Tabulation!E47,0,($AQ47-1)*11))</f>
        <v>#N/A</v>
      </c>
      <c r="AS47" t="e">
        <f ca="1">IF(ISBLANK((OFFSET(Tabulation!F47,0,($AQ47-1)*11))),"",OFFSET(Tabulation!F47,0,($AQ47-1)*11))</f>
        <v>#N/A</v>
      </c>
      <c r="AT47" t="e">
        <f ca="1">IF(ISBLANK((OFFSET(Tabulation!G47,0,($AQ47-1)*11))),"",OFFSET(Tabulation!G47,0,($AQ47-1)*11))</f>
        <v>#N/A</v>
      </c>
      <c r="AU47" t="e">
        <f ca="1">IF(ISBLANK((OFFSET(Tabulation!H47,0,($AQ47-1)*11))),"",OFFSET(Tabulation!H47,0,($AQ47-1)*11))</f>
        <v>#N/A</v>
      </c>
      <c r="AV47" t="e">
        <f ca="1">IF(ISBLANK((OFFSET(Tabulation!I47,0,($AQ47-1)*11))),"",OFFSET(Tabulation!I47,0,($AQ47-1)*11))</f>
        <v>#N/A</v>
      </c>
      <c r="AW47" t="e">
        <f ca="1">IF(ISBLANK((OFFSET(Tabulation!J47,0,($AQ47-1)*11))),"",OFFSET(Tabulation!J47,0,($AQ47-1)*11))</f>
        <v>#N/A</v>
      </c>
      <c r="AX47" t="e">
        <f ca="1">IF(ISBLANK((OFFSET(Tabulation!K47,0,($AQ47-1)*11))),"",OFFSET(Tabulation!K47,0,($AQ47-1)*11))</f>
        <v>#N/A</v>
      </c>
      <c r="AY47" t="e">
        <f ca="1">IF(ISBLANK((OFFSET(Tabulation!L47,0,($AQ47-1)*11))),"",OFFSET(Tabulation!L47,0,($AQ47-1)*11))</f>
        <v>#N/A</v>
      </c>
      <c r="AZ47" t="e">
        <f ca="1">IF(ISBLANK((OFFSET(Tabulation!M47,0,($AQ47-1)*11))),"",OFFSET(Tabulation!M47,0,($AQ47-1)*11))</f>
        <v>#N/A</v>
      </c>
      <c r="BA47" t="e">
        <f ca="1">IF(ISBLANK((OFFSET(Tabulation!N47,0,($AQ47-1)*11))),"",OFFSET(Tabulation!N47,0,($AQ47-1)*11))</f>
        <v>#N/A</v>
      </c>
      <c r="BB47" t="e">
        <f ca="1">IF(ISBLANK((OFFSET(Tabulation!O47,0,($AQ47-1)*11))),"",OFFSET(Tabulation!O47,0,($AQ47-1)*11))</f>
        <v>#N/A</v>
      </c>
    </row>
    <row r="48" spans="1:54" ht="156">
      <c r="A48" s="30">
        <v>1667</v>
      </c>
      <c r="B48" s="33">
        <v>144000</v>
      </c>
      <c r="C48" s="34" t="s">
        <v>148</v>
      </c>
      <c r="D48" s="75" t="s">
        <v>33</v>
      </c>
      <c r="E48">
        <f ca="1">IF(ISERROR(OFFSET(Tabulation!L48,0,(COLUMN(E48)-COLUMN($E$2))*10)),"",OFFSET(Tabulation!L48,0,(COLUMN(E48)-COLUMN($E$2))*10))</f>
      </c>
      <c r="F48">
        <f ca="1">IF(ISERROR(OFFSET(Tabulation!M48,0,(COLUMN(F48)-COLUMN($E$2))*10)),"",OFFSET(Tabulation!M48,0,(COLUMN(F48)-COLUMN($E$2))*10))</f>
      </c>
      <c r="G48">
        <f ca="1">IF(ISERROR(OFFSET(Tabulation!N48,0,(COLUMN(G48)-COLUMN($E$2))*10)),"",OFFSET(Tabulation!N48,0,(COLUMN(G48)-COLUMN($E$2))*10))</f>
      </c>
      <c r="H48">
        <f ca="1">IF(ISERROR(OFFSET(Tabulation!O48,0,(COLUMN(H48)-COLUMN($E$2))*10)),"",OFFSET(Tabulation!O48,0,(COLUMN(H48)-COLUMN($E$2))*10))</f>
      </c>
      <c r="I48">
        <f ca="1">IF(ISERROR(OFFSET(Tabulation!P48,0,(COLUMN(I48)-COLUMN($E$2))*10)),"",OFFSET(Tabulation!P48,0,(COLUMN(I48)-COLUMN($E$2))*10))</f>
      </c>
      <c r="J48">
        <f ca="1">IF(ISERROR(OFFSET(Tabulation!Q48,0,(COLUMN(J48)-COLUMN($E$2))*10)),"",OFFSET(Tabulation!Q48,0,(COLUMN(J48)-COLUMN($E$2))*10))</f>
      </c>
      <c r="K48">
        <f ca="1">IF(ISERROR(OFFSET(Tabulation!R48,0,(COLUMN(K48)-COLUMN($E$2))*10)),"",OFFSET(Tabulation!R48,0,(COLUMN(K48)-COLUMN($E$2))*10))</f>
      </c>
      <c r="L48">
        <f ca="1">IF(ISERROR(OFFSET(Tabulation!S48,0,(COLUMN(L48)-COLUMN($E$2))*10)),"",OFFSET(Tabulation!S48,0,(COLUMN(L48)-COLUMN($E$2))*10))</f>
      </c>
      <c r="M48">
        <f ca="1">IF(ISERROR(OFFSET(Tabulation!T48,0,(COLUMN(M48)-COLUMN($E$2))*10)),"",OFFSET(Tabulation!T48,0,(COLUMN(M48)-COLUMN($E$2))*10))</f>
      </c>
      <c r="N48">
        <f ca="1">IF(ISERROR(OFFSET(Tabulation!U48,0,(COLUMN(N48)-COLUMN($E$2))*10)),"",OFFSET(Tabulation!U48,0,(COLUMN(N48)-COLUMN($E$2))*10))</f>
      </c>
      <c r="O48">
        <f ca="1">IF(ISERROR(OFFSET(Tabulation!V48,0,(COLUMN(O48)-COLUMN($E$2))*10)),"",OFFSET(Tabulation!V48,0,(COLUMN(O48)-COLUMN($E$2))*10))</f>
      </c>
      <c r="P48">
        <f ca="1">IF(ISERROR(OFFSET(Tabulation!W48,0,(COLUMN(P48)-COLUMN($E$2))*10)),"",OFFSET(Tabulation!W48,0,(COLUMN(P48)-COLUMN($E$2))*10))</f>
      </c>
      <c r="Q48">
        <f ca="1">IF(ISERROR(OFFSET(Tabulation!X48,0,(COLUMN(Q48)-COLUMN($E$2))*10)),"",OFFSET(Tabulation!X48,0,(COLUMN(Q48)-COLUMN($E$2))*10))</f>
      </c>
      <c r="R48">
        <f ca="1">IF(ISERROR(OFFSET(Tabulation!Y48,0,(COLUMN(R48)-COLUMN($E$2))*10)),"",OFFSET(Tabulation!Y48,0,(COLUMN(R48)-COLUMN($E$2))*10))</f>
      </c>
      <c r="S48">
        <f ca="1">IF(ISERROR(OFFSET(Tabulation!Z48,0,(COLUMN(S48)-COLUMN($E$2))*10)),"",OFFSET(Tabulation!Z48,0,(COLUMN(S48)-COLUMN($E$2))*10))</f>
      </c>
      <c r="T48">
        <f ca="1">IF(ISERROR(OFFSET(Tabulation!AA48,0,(COLUMN(T48)-COLUMN($E$2))*10)),"",OFFSET(Tabulation!AA48,0,(COLUMN(T48)-COLUMN($E$2))*10))</f>
      </c>
      <c r="U48">
        <f ca="1">IF(ISERROR(OFFSET(Tabulation!AB48,0,(COLUMN(U48)-COLUMN($E$2))*10)),"",OFFSET(Tabulation!AB48,0,(COLUMN(U48)-COLUMN($E$2))*10))</f>
      </c>
      <c r="V48">
        <f ca="1">IF(ISERROR(OFFSET(Tabulation!AC48,0,(COLUMN(V48)-COLUMN($E$2))*10)),"",OFFSET(Tabulation!AC48,0,(COLUMN(V48)-COLUMN($E$2))*10))</f>
      </c>
      <c r="W48">
        <f ca="1">IF(ISERROR(OFFSET(Tabulation!AD48,0,(COLUMN(W48)-COLUMN($E$2))*10)),"",OFFSET(Tabulation!AD48,0,(COLUMN(W48)-COLUMN($E$2))*10))</f>
      </c>
      <c r="X48">
        <f ca="1">IF(ISERROR(OFFSET(Tabulation!AE48,0,(COLUMN(X48)-COLUMN($E$2))*10)),"",OFFSET(Tabulation!AE48,0,(COLUMN(X48)-COLUMN($E$2))*10))</f>
        <v>21.17</v>
      </c>
      <c r="Y48">
        <f ca="1">IF(ISERROR(OFFSET(Tabulation!AF48,0,(COLUMN(Y48)-COLUMN($E$2))*10)),"",OFFSET(Tabulation!AF48,0,(COLUMN(Y48)-COLUMN($E$2))*10))</f>
        <v>12.34</v>
      </c>
      <c r="Z48">
        <f ca="1">IF(ISERROR(OFFSET(Tabulation!AG48,0,(COLUMN(Z48)-COLUMN($E$2))*10)),"",OFFSET(Tabulation!AG48,0,(COLUMN(Z48)-COLUMN($E$2))*10))</f>
      </c>
      <c r="AA48">
        <f ca="1">IF(ISERROR(OFFSET(Tabulation!AH48,0,(COLUMN(AA48)-COLUMN($E$2))*10)),"",OFFSET(Tabulation!AH48,0,(COLUMN(AA48)-COLUMN($E$2))*10))</f>
      </c>
      <c r="AB48">
        <f ca="1">IF(ISERROR(OFFSET(Tabulation!AI48,0,(COLUMN(AB48)-COLUMN($E$2))*10)),"",OFFSET(Tabulation!AI48,0,(COLUMN(AB48)-COLUMN($E$2))*10))</f>
      </c>
      <c r="AC48">
        <f ca="1">IF(ISERROR(OFFSET(Tabulation!AJ48,0,(COLUMN(AC48)-COLUMN($E$2))*10)),"",OFFSET(Tabulation!AJ48,0,(COLUMN(AC48)-COLUMN($E$2))*10))</f>
      </c>
      <c r="AD48">
        <f ca="1">IF(ISERROR(OFFSET(Tabulation!AK48,0,(COLUMN(AD48)-COLUMN($E$2))*10)),"",OFFSET(Tabulation!AK48,0,(COLUMN(AD48)-COLUMN($E$2))*10))</f>
      </c>
      <c r="AE48">
        <f ca="1">IF(ISERROR(OFFSET(Tabulation!AL48,0,(COLUMN(AE48)-COLUMN($E$2))*10)),"",OFFSET(Tabulation!AL48,0,(COLUMN(AE48)-COLUMN($E$2))*10))</f>
      </c>
      <c r="AF48">
        <f ca="1">IF(ISERROR(OFFSET(Tabulation!AM48,0,(COLUMN(AF48)-COLUMN($E$2))*10)),"",OFFSET(Tabulation!AM48,0,(COLUMN(AF48)-COLUMN($E$2))*10))</f>
      </c>
      <c r="AG48">
        <f ca="1">IF(ISERROR(OFFSET(Tabulation!AN48,0,(COLUMN(AG48)-COLUMN($E$2))*10)),"",OFFSET(Tabulation!AN48,0,(COLUMN(AG48)-COLUMN($E$2))*10))</f>
      </c>
      <c r="AH48">
        <f ca="1">IF(ISERROR(OFFSET(Tabulation!AO48,0,(COLUMN(AH48)-COLUMN($E$2))*10)),"",OFFSET(Tabulation!AO48,0,(COLUMN(AH48)-COLUMN($E$2))*10))</f>
      </c>
      <c r="AI48">
        <f ca="1">IF(ISERROR(OFFSET(Tabulation!AP48,0,(COLUMN(AI48)-COLUMN($E$2))*10)),"",OFFSET(Tabulation!AP48,0,(COLUMN(AI48)-COLUMN($E$2))*10))</f>
      </c>
      <c r="AJ48">
        <f ca="1">IF(ISERROR(OFFSET(Tabulation!AQ48,0,(COLUMN(AJ48)-COLUMN($E$2))*10)),"",OFFSET(Tabulation!AQ48,0,(COLUMN(AJ48)-COLUMN($E$2))*10))</f>
      </c>
      <c r="AK48">
        <f ca="1">IF(ISERROR(OFFSET(Tabulation!AR48,0,(COLUMN(AK48)-COLUMN($E$2))*10)),"",OFFSET(Tabulation!AR48,0,(COLUMN(AK48)-COLUMN($E$2))*10))</f>
      </c>
      <c r="AL48">
        <f ca="1">IF(ISERROR(OFFSET(Tabulation!AS48,0,(COLUMN(AL48)-COLUMN($E$2))*10)),"",OFFSET(Tabulation!AS48,0,(COLUMN(AL48)-COLUMN($E$2))*10))</f>
      </c>
      <c r="AM48">
        <f ca="1">IF(ISERROR(OFFSET(Tabulation!AT48,0,(COLUMN(AM48)-COLUMN($E$2))*10)),"",OFFSET(Tabulation!AT48,0,(COLUMN(AM48)-COLUMN($E$2))*10))</f>
      </c>
      <c r="AN48">
        <f ca="1">IF(ISERROR(OFFSET(Tabulation!AU48,0,(COLUMN(AN48)-COLUMN($E$2))*10)),"",OFFSET(Tabulation!AU48,0,(COLUMN(AN48)-COLUMN($E$2))*10))</f>
      </c>
      <c r="AO48">
        <f ca="1">IF(ISERROR(OFFSET(Tabulation!AV48,0,(COLUMN(AO48)-COLUMN($E$2))*10)),"",OFFSET(Tabulation!AV48,0,(COLUMN(AO48)-COLUMN($E$2))*10))</f>
      </c>
      <c r="AP48" s="1">
        <f t="shared" si="2"/>
        <v>12.34</v>
      </c>
      <c r="AQ48">
        <f t="shared" si="3"/>
        <v>21</v>
      </c>
      <c r="AR48" t="str">
        <f ca="1">IF(ISBLANK((OFFSET(Tabulation!E48,0,($AQ48-1)*11))),"",OFFSET(Tabulation!E48,0,($AQ48-1)*11))</f>
        <v>Schwan's Food Services Inc</v>
      </c>
      <c r="AS48" t="str">
        <f ca="1">IF(ISBLANK((OFFSET(Tabulation!F48,0,($AQ48-1)*11))),"",OFFSET(Tabulation!F48,0,($AQ48-1)*11))</f>
        <v> Net 30</v>
      </c>
      <c r="AT48" t="str">
        <f ca="1">IF(ISBLANK((OFFSET(Tabulation!G48,0,($AQ48-1)*11))),"",OFFSET(Tabulation!G48,0,($AQ48-1)*11))</f>
        <v>Tony's</v>
      </c>
      <c r="AU48" t="str">
        <f ca="1">IF(ISBLANK((OFFSET(Tabulation!H48,0,($AQ48-1)*11))),"",OFFSET(Tabulation!H48,0,($AQ48-1)*11))</f>
        <v>78377</v>
      </c>
      <c r="AV48" t="str">
        <f ca="1">IF(ISBLANK((OFFSET(Tabulation!I48,0,($AQ48-1)*11))),"",OFFSET(Tabulation!I48,0,($AQ48-1)*11))</f>
        <v>24/4.46 oz</v>
      </c>
      <c r="AW48">
        <f ca="1">IF(ISBLANK((OFFSET(Tabulation!J48,0,($AQ48-1)*11))),"",OFFSET(Tabulation!J48,0,($AQ48-1)*11))</f>
        <v>1</v>
      </c>
      <c r="AX48">
        <f ca="1">IF(ISBLANK((OFFSET(Tabulation!K48,0,($AQ48-1)*11))),"",OFFSET(Tabulation!K48,0,($AQ48-1)*11))</f>
        <v>12.34</v>
      </c>
      <c r="AY48">
        <f ca="1">IF(ISBLANK((OFFSET(Tabulation!L48,0,($AQ48-1)*11))),"",OFFSET(Tabulation!L48,0,($AQ48-1)*11))</f>
        <v>12.34</v>
      </c>
      <c r="AZ48">
        <f ca="1">IF(ISBLANK((OFFSET(Tabulation!M48,0,($AQ48-1)*11))),"",OFFSET(Tabulation!M48,0,($AQ48-1)*11))</f>
        <v>74040</v>
      </c>
      <c r="BA48">
        <f ca="1">IF(ISBLANK((OFFSET(Tabulation!N48,0,($AQ48-1)*11))),"",OFFSET(Tabulation!N48,0,($AQ48-1)*11))</f>
      </c>
      <c r="BB48" t="str">
        <f ca="1">IF(ISBLANK((OFFSET(Tabulation!O48,0,($AQ48-1)*11))),"",OFFSET(Tabulation!O48,0,($AQ48-1)*11))</f>
        <v>Sample submitted</v>
      </c>
    </row>
    <row r="49" spans="1:54" ht="144">
      <c r="A49" s="41">
        <v>1668</v>
      </c>
      <c r="B49" s="35">
        <v>288000</v>
      </c>
      <c r="C49" s="36" t="s">
        <v>148</v>
      </c>
      <c r="D49" s="75" t="s">
        <v>34</v>
      </c>
      <c r="E49">
        <f ca="1">IF(ISERROR(OFFSET(Tabulation!L49,0,(COLUMN(E49)-COLUMN($E$2))*10)),"",OFFSET(Tabulation!L49,0,(COLUMN(E49)-COLUMN($E$2))*10))</f>
      </c>
      <c r="F49">
        <f ca="1">IF(ISERROR(OFFSET(Tabulation!M49,0,(COLUMN(F49)-COLUMN($E$2))*10)),"",OFFSET(Tabulation!M49,0,(COLUMN(F49)-COLUMN($E$2))*10))</f>
      </c>
      <c r="G49">
        <f ca="1">IF(ISERROR(OFFSET(Tabulation!N49,0,(COLUMN(G49)-COLUMN($E$2))*10)),"",OFFSET(Tabulation!N49,0,(COLUMN(G49)-COLUMN($E$2))*10))</f>
      </c>
      <c r="H49">
        <f ca="1">IF(ISERROR(OFFSET(Tabulation!O49,0,(COLUMN(H49)-COLUMN($E$2))*10)),"",OFFSET(Tabulation!O49,0,(COLUMN(H49)-COLUMN($E$2))*10))</f>
        <v>0.62575</v>
      </c>
      <c r="I49">
        <f ca="1">IF(ISERROR(OFFSET(Tabulation!P49,0,(COLUMN(I49)-COLUMN($E$2))*10)),"",OFFSET(Tabulation!P49,0,(COLUMN(I49)-COLUMN($E$2))*10))</f>
      </c>
      <c r="J49">
        <f ca="1">IF(ISERROR(OFFSET(Tabulation!Q49,0,(COLUMN(J49)-COLUMN($E$2))*10)),"",OFFSET(Tabulation!Q49,0,(COLUMN(J49)-COLUMN($E$2))*10))</f>
      </c>
      <c r="K49">
        <f ca="1">IF(ISERROR(OFFSET(Tabulation!R49,0,(COLUMN(K49)-COLUMN($E$2))*10)),"",OFFSET(Tabulation!R49,0,(COLUMN(K49)-COLUMN($E$2))*10))</f>
      </c>
      <c r="L49">
        <f ca="1">IF(ISERROR(OFFSET(Tabulation!S49,0,(COLUMN(L49)-COLUMN($E$2))*10)),"",OFFSET(Tabulation!S49,0,(COLUMN(L49)-COLUMN($E$2))*10))</f>
        <v>0.5516666666666666</v>
      </c>
      <c r="M49">
        <f ca="1">IF(ISERROR(OFFSET(Tabulation!T49,0,(COLUMN(M49)-COLUMN($E$2))*10)),"",OFFSET(Tabulation!T49,0,(COLUMN(M49)-COLUMN($E$2))*10))</f>
      </c>
      <c r="N49">
        <f ca="1">IF(ISERROR(OFFSET(Tabulation!U49,0,(COLUMN(N49)-COLUMN($E$2))*10)),"",OFFSET(Tabulation!U49,0,(COLUMN(N49)-COLUMN($E$2))*10))</f>
      </c>
      <c r="O49">
        <f ca="1">IF(ISERROR(OFFSET(Tabulation!V49,0,(COLUMN(O49)-COLUMN($E$2))*10)),"",OFFSET(Tabulation!V49,0,(COLUMN(O49)-COLUMN($E$2))*10))</f>
        <v>0.5358333333333333</v>
      </c>
      <c r="P49">
        <f ca="1">IF(ISERROR(OFFSET(Tabulation!W49,0,(COLUMN(P49)-COLUMN($E$2))*10)),"",OFFSET(Tabulation!W49,0,(COLUMN(P49)-COLUMN($E$2))*10))</f>
      </c>
      <c r="Q49">
        <f ca="1">IF(ISERROR(OFFSET(Tabulation!X49,0,(COLUMN(Q49)-COLUMN($E$2))*10)),"",OFFSET(Tabulation!X49,0,(COLUMN(Q49)-COLUMN($E$2))*10))</f>
      </c>
      <c r="R49">
        <f ca="1">IF(ISERROR(OFFSET(Tabulation!Y49,0,(COLUMN(R49)-COLUMN($E$2))*10)),"",OFFSET(Tabulation!Y49,0,(COLUMN(R49)-COLUMN($E$2))*10))</f>
      </c>
      <c r="S49">
        <f ca="1">IF(ISERROR(OFFSET(Tabulation!Z49,0,(COLUMN(S49)-COLUMN($E$2))*10)),"",OFFSET(Tabulation!Z49,0,(COLUMN(S49)-COLUMN($E$2))*10))</f>
      </c>
      <c r="T49">
        <f ca="1">IF(ISERROR(OFFSET(Tabulation!AA49,0,(COLUMN(T49)-COLUMN($E$2))*10)),"",OFFSET(Tabulation!AA49,0,(COLUMN(T49)-COLUMN($E$2))*10))</f>
      </c>
      <c r="U49">
        <f ca="1">IF(ISERROR(OFFSET(Tabulation!AB49,0,(COLUMN(U49)-COLUMN($E$2))*10)),"",OFFSET(Tabulation!AB49,0,(COLUMN(U49)-COLUMN($E$2))*10))</f>
      </c>
      <c r="V49">
        <f ca="1">IF(ISERROR(OFFSET(Tabulation!AC49,0,(COLUMN(V49)-COLUMN($E$2))*10)),"",OFFSET(Tabulation!AC49,0,(COLUMN(V49)-COLUMN($E$2))*10))</f>
      </c>
      <c r="W49">
        <f ca="1">IF(ISERROR(OFFSET(Tabulation!AD49,0,(COLUMN(W49)-COLUMN($E$2))*10)),"",OFFSET(Tabulation!AD49,0,(COLUMN(W49)-COLUMN($E$2))*10))</f>
      </c>
      <c r="X49">
        <f ca="1">IF(ISERROR(OFFSET(Tabulation!AE49,0,(COLUMN(X49)-COLUMN($E$2))*10)),"",OFFSET(Tabulation!AE49,0,(COLUMN(X49)-COLUMN($E$2))*10))</f>
        <v>32.13</v>
      </c>
      <c r="Y49">
        <f ca="1">IF(ISERROR(OFFSET(Tabulation!AF49,0,(COLUMN(Y49)-COLUMN($E$2))*10)),"",OFFSET(Tabulation!AF49,0,(COLUMN(Y49)-COLUMN($E$2))*10))</f>
      </c>
      <c r="Z49">
        <f ca="1">IF(ISERROR(OFFSET(Tabulation!AG49,0,(COLUMN(Z49)-COLUMN($E$2))*10)),"",OFFSET(Tabulation!AG49,0,(COLUMN(Z49)-COLUMN($E$2))*10))</f>
        <v>0.5331944444444444</v>
      </c>
      <c r="AA49">
        <f ca="1">IF(ISERROR(OFFSET(Tabulation!AH49,0,(COLUMN(AA49)-COLUMN($E$2))*10)),"",OFFSET(Tabulation!AH49,0,(COLUMN(AA49)-COLUMN($E$2))*10))</f>
      </c>
      <c r="AB49">
        <f ca="1">IF(ISERROR(OFFSET(Tabulation!AI49,0,(COLUMN(AB49)-COLUMN($E$2))*10)),"",OFFSET(Tabulation!AI49,0,(COLUMN(AB49)-COLUMN($E$2))*10))</f>
      </c>
      <c r="AC49">
        <f ca="1">IF(ISERROR(OFFSET(Tabulation!AJ49,0,(COLUMN(AC49)-COLUMN($E$2))*10)),"",OFFSET(Tabulation!AJ49,0,(COLUMN(AC49)-COLUMN($E$2))*10))</f>
      </c>
      <c r="AD49">
        <f ca="1">IF(ISERROR(OFFSET(Tabulation!AK49,0,(COLUMN(AD49)-COLUMN($E$2))*10)),"",OFFSET(Tabulation!AK49,0,(COLUMN(AD49)-COLUMN($E$2))*10))</f>
      </c>
      <c r="AE49">
        <f ca="1">IF(ISERROR(OFFSET(Tabulation!AL49,0,(COLUMN(AE49)-COLUMN($E$2))*10)),"",OFFSET(Tabulation!AL49,0,(COLUMN(AE49)-COLUMN($E$2))*10))</f>
      </c>
      <c r="AF49">
        <f ca="1">IF(ISERROR(OFFSET(Tabulation!AM49,0,(COLUMN(AF49)-COLUMN($E$2))*10)),"",OFFSET(Tabulation!AM49,0,(COLUMN(AF49)-COLUMN($E$2))*10))</f>
      </c>
      <c r="AG49">
        <f ca="1">IF(ISERROR(OFFSET(Tabulation!AN49,0,(COLUMN(AG49)-COLUMN($E$2))*10)),"",OFFSET(Tabulation!AN49,0,(COLUMN(AG49)-COLUMN($E$2))*10))</f>
      </c>
      <c r="AH49">
        <f ca="1">IF(ISERROR(OFFSET(Tabulation!AO49,0,(COLUMN(AH49)-COLUMN($E$2))*10)),"",OFFSET(Tabulation!AO49,0,(COLUMN(AH49)-COLUMN($E$2))*10))</f>
      </c>
      <c r="AI49">
        <f ca="1">IF(ISERROR(OFFSET(Tabulation!AP49,0,(COLUMN(AI49)-COLUMN($E$2))*10)),"",OFFSET(Tabulation!AP49,0,(COLUMN(AI49)-COLUMN($E$2))*10))</f>
      </c>
      <c r="AJ49">
        <f ca="1">IF(ISERROR(OFFSET(Tabulation!AQ49,0,(COLUMN(AJ49)-COLUMN($E$2))*10)),"",OFFSET(Tabulation!AQ49,0,(COLUMN(AJ49)-COLUMN($E$2))*10))</f>
      </c>
      <c r="AK49">
        <f ca="1">IF(ISERROR(OFFSET(Tabulation!AR49,0,(COLUMN(AK49)-COLUMN($E$2))*10)),"",OFFSET(Tabulation!AR49,0,(COLUMN(AK49)-COLUMN($E$2))*10))</f>
      </c>
      <c r="AL49">
        <f ca="1">IF(ISERROR(OFFSET(Tabulation!AS49,0,(COLUMN(AL49)-COLUMN($E$2))*10)),"",OFFSET(Tabulation!AS49,0,(COLUMN(AL49)-COLUMN($E$2))*10))</f>
      </c>
      <c r="AM49">
        <f ca="1">IF(ISERROR(OFFSET(Tabulation!AT49,0,(COLUMN(AM49)-COLUMN($E$2))*10)),"",OFFSET(Tabulation!AT49,0,(COLUMN(AM49)-COLUMN($E$2))*10))</f>
      </c>
      <c r="AN49">
        <f ca="1">IF(ISERROR(OFFSET(Tabulation!AU49,0,(COLUMN(AN49)-COLUMN($E$2))*10)),"",OFFSET(Tabulation!AU49,0,(COLUMN(AN49)-COLUMN($E$2))*10))</f>
      </c>
      <c r="AO49">
        <f ca="1">IF(ISERROR(OFFSET(Tabulation!AV49,0,(COLUMN(AO49)-COLUMN($E$2))*10)),"",OFFSET(Tabulation!AV49,0,(COLUMN(AO49)-COLUMN($E$2))*10))</f>
      </c>
      <c r="AP49" s="1">
        <f t="shared" si="2"/>
        <v>0.5331944444444444</v>
      </c>
      <c r="AQ49">
        <f t="shared" si="3"/>
        <v>22</v>
      </c>
      <c r="AR49" t="str">
        <f ca="1">IF(ISBLANK((OFFSET(Tabulation!E49,0,($AQ49-1)*11))),"",OFFSET(Tabulation!E49,0,($AQ49-1)*11))</f>
        <v>Integrated Food Service</v>
      </c>
      <c r="AS49" t="str">
        <f ca="1">IF(ISBLANK((OFFSET(Tabulation!F49,0,($AQ49-1)*11))),"",OFFSET(Tabulation!F49,0,($AQ49-1)*11))</f>
        <v> Net 30</v>
      </c>
      <c r="AT49" t="str">
        <f ca="1">IF(ISBLANK((OFFSET(Tabulation!G49,0,($AQ49-1)*11))),"",OFFSET(Tabulation!G49,0,($AQ49-1)*11))</f>
        <v>Hot Off the Grille</v>
      </c>
      <c r="AU49" t="str">
        <f ca="1">IF(ISBLANK((OFFSET(Tabulation!H49,0,($AQ49-1)*11))),"",OFFSET(Tabulation!H49,0,($AQ49-1)*11))</f>
        <v>13100</v>
      </c>
      <c r="AV49" t="str">
        <f ca="1">IF(ISBLANK((OFFSET(Tabulation!I49,0,($AQ49-1)*11))),"",OFFSET(Tabulation!I49,0,($AQ49-1)*11))</f>
        <v>72/3.19oz</v>
      </c>
      <c r="AW49">
        <f ca="1">IF(ISBLANK((OFFSET(Tabulation!J49,0,($AQ49-1)*11))),"",OFFSET(Tabulation!J49,0,($AQ49-1)*11))</f>
        <v>72</v>
      </c>
      <c r="AX49">
        <f ca="1">IF(ISBLANK((OFFSET(Tabulation!K49,0,($AQ49-1)*11))),"",OFFSET(Tabulation!K49,0,($AQ49-1)*11))</f>
        <v>38.39</v>
      </c>
      <c r="AY49">
        <f ca="1">IF(ISBLANK((OFFSET(Tabulation!L49,0,($AQ49-1)*11))),"",OFFSET(Tabulation!L49,0,($AQ49-1)*11))</f>
        <v>0.5331944444444444</v>
      </c>
      <c r="AZ49">
        <f ca="1">IF(ISBLANK((OFFSET(Tabulation!M49,0,($AQ49-1)*11))),"",OFFSET(Tabulation!M49,0,($AQ49-1)*11))</f>
        <v>153561.6</v>
      </c>
      <c r="BA49" t="str">
        <f ca="1">IF(ISBLANK((OFFSET(Tabulation!N49,0,($AQ49-1)*11))),"",OFFSET(Tabulation!N49,0,($AQ49-1)*11))</f>
        <v>Yes</v>
      </c>
      <c r="BB49">
        <f ca="1">IF(ISBLANK((OFFSET(Tabulation!O49,0,($AQ49-1)*11))),"",OFFSET(Tabulation!O49,0,($AQ49-1)*11))</f>
      </c>
    </row>
    <row r="50" spans="1:54" ht="72">
      <c r="A50" s="30">
        <v>1669</v>
      </c>
      <c r="B50" s="28">
        <v>10800</v>
      </c>
      <c r="C50" s="29" t="s">
        <v>148</v>
      </c>
      <c r="D50" s="70" t="s">
        <v>35</v>
      </c>
      <c r="E50">
        <f ca="1">IF(ISERROR(OFFSET(Tabulation!L50,0,(COLUMN(E50)-COLUMN($E$2))*10)),"",OFFSET(Tabulation!L50,0,(COLUMN(E50)-COLUMN($E$2))*10))</f>
      </c>
      <c r="F50">
        <f ca="1">IF(ISERROR(OFFSET(Tabulation!M50,0,(COLUMN(F50)-COLUMN($E$2))*10)),"",OFFSET(Tabulation!M50,0,(COLUMN(F50)-COLUMN($E$2))*10))</f>
      </c>
      <c r="G50">
        <f ca="1">IF(ISERROR(OFFSET(Tabulation!N50,0,(COLUMN(G50)-COLUMN($E$2))*10)),"",OFFSET(Tabulation!N50,0,(COLUMN(G50)-COLUMN($E$2))*10))</f>
      </c>
      <c r="H50">
        <f ca="1">IF(ISERROR(OFFSET(Tabulation!O50,0,(COLUMN(H50)-COLUMN($E$2))*10)),"",OFFSET(Tabulation!O50,0,(COLUMN(H50)-COLUMN($E$2))*10))</f>
        <v>0.5232075471698113</v>
      </c>
      <c r="I50">
        <f ca="1">IF(ISERROR(OFFSET(Tabulation!P50,0,(COLUMN(I50)-COLUMN($E$2))*10)),"",OFFSET(Tabulation!P50,0,(COLUMN(I50)-COLUMN($E$2))*10))</f>
        <v>57.33</v>
      </c>
      <c r="J50">
        <f ca="1">IF(ISERROR(OFFSET(Tabulation!Q50,0,(COLUMN(J50)-COLUMN($E$2))*10)),"",OFFSET(Tabulation!Q50,0,(COLUMN(J50)-COLUMN($E$2))*10))</f>
      </c>
      <c r="K50">
        <f ca="1">IF(ISERROR(OFFSET(Tabulation!R50,0,(COLUMN(K50)-COLUMN($E$2))*10)),"",OFFSET(Tabulation!R50,0,(COLUMN(K50)-COLUMN($E$2))*10))</f>
      </c>
      <c r="L50">
        <f ca="1">IF(ISERROR(OFFSET(Tabulation!S50,0,(COLUMN(L50)-COLUMN($E$2))*10)),"",OFFSET(Tabulation!S50,0,(COLUMN(L50)-COLUMN($E$2))*10))</f>
        <v>0.5527777777777778</v>
      </c>
      <c r="M50">
        <f ca="1">IF(ISERROR(OFFSET(Tabulation!T50,0,(COLUMN(M50)-COLUMN($E$2))*10)),"",OFFSET(Tabulation!T50,0,(COLUMN(M50)-COLUMN($E$2))*10))</f>
      </c>
      <c r="N50">
        <f ca="1">IF(ISERROR(OFFSET(Tabulation!U50,0,(COLUMN(N50)-COLUMN($E$2))*10)),"",OFFSET(Tabulation!U50,0,(COLUMN(N50)-COLUMN($E$2))*10))</f>
      </c>
      <c r="O50">
        <f ca="1">IF(ISERROR(OFFSET(Tabulation!V50,0,(COLUMN(O50)-COLUMN($E$2))*10)),"",OFFSET(Tabulation!V50,0,(COLUMN(O50)-COLUMN($E$2))*10))</f>
        <v>0.5007407407407407</v>
      </c>
      <c r="P50">
        <f ca="1">IF(ISERROR(OFFSET(Tabulation!W50,0,(COLUMN(P50)-COLUMN($E$2))*10)),"",OFFSET(Tabulation!W50,0,(COLUMN(P50)-COLUMN($E$2))*10))</f>
      </c>
      <c r="Q50">
        <f ca="1">IF(ISERROR(OFFSET(Tabulation!X50,0,(COLUMN(Q50)-COLUMN($E$2))*10)),"",OFFSET(Tabulation!X50,0,(COLUMN(Q50)-COLUMN($E$2))*10))</f>
      </c>
      <c r="R50">
        <f ca="1">IF(ISERROR(OFFSET(Tabulation!Y50,0,(COLUMN(R50)-COLUMN($E$2))*10)),"",OFFSET(Tabulation!Y50,0,(COLUMN(R50)-COLUMN($E$2))*10))</f>
      </c>
      <c r="S50">
        <f ca="1">IF(ISERROR(OFFSET(Tabulation!Z50,0,(COLUMN(S50)-COLUMN($E$2))*10)),"",OFFSET(Tabulation!Z50,0,(COLUMN(S50)-COLUMN($E$2))*10))</f>
      </c>
      <c r="T50">
        <f ca="1">IF(ISERROR(OFFSET(Tabulation!AA50,0,(COLUMN(T50)-COLUMN($E$2))*10)),"",OFFSET(Tabulation!AA50,0,(COLUMN(T50)-COLUMN($E$2))*10))</f>
      </c>
      <c r="U50">
        <f ca="1">IF(ISERROR(OFFSET(Tabulation!AB50,0,(COLUMN(U50)-COLUMN($E$2))*10)),"",OFFSET(Tabulation!AB50,0,(COLUMN(U50)-COLUMN($E$2))*10))</f>
      </c>
      <c r="V50">
        <f ca="1">IF(ISERROR(OFFSET(Tabulation!AC50,0,(COLUMN(V50)-COLUMN($E$2))*10)),"",OFFSET(Tabulation!AC50,0,(COLUMN(V50)-COLUMN($E$2))*10))</f>
      </c>
      <c r="W50">
        <f ca="1">IF(ISERROR(OFFSET(Tabulation!AD50,0,(COLUMN(W50)-COLUMN($E$2))*10)),"",OFFSET(Tabulation!AD50,0,(COLUMN(W50)-COLUMN($E$2))*10))</f>
      </c>
      <c r="X50">
        <f ca="1">IF(ISERROR(OFFSET(Tabulation!AE50,0,(COLUMN(X50)-COLUMN($E$2))*10)),"",OFFSET(Tabulation!AE50,0,(COLUMN(X50)-COLUMN($E$2))*10))</f>
      </c>
      <c r="Y50">
        <f ca="1">IF(ISERROR(OFFSET(Tabulation!AF50,0,(COLUMN(Y50)-COLUMN($E$2))*10)),"",OFFSET(Tabulation!AF50,0,(COLUMN(Y50)-COLUMN($E$2))*10))</f>
      </c>
      <c r="Z50">
        <f ca="1">IF(ISERROR(OFFSET(Tabulation!AG50,0,(COLUMN(Z50)-COLUMN($E$2))*10)),"",OFFSET(Tabulation!AG50,0,(COLUMN(Z50)-COLUMN($E$2))*10))</f>
      </c>
      <c r="AA50">
        <f ca="1">IF(ISERROR(OFFSET(Tabulation!AH50,0,(COLUMN(AA50)-COLUMN($E$2))*10)),"",OFFSET(Tabulation!AH50,0,(COLUMN(AA50)-COLUMN($E$2))*10))</f>
      </c>
      <c r="AB50">
        <f ca="1">IF(ISERROR(OFFSET(Tabulation!AI50,0,(COLUMN(AB50)-COLUMN($E$2))*10)),"",OFFSET(Tabulation!AI50,0,(COLUMN(AB50)-COLUMN($E$2))*10))</f>
      </c>
      <c r="AC50">
        <f ca="1">IF(ISERROR(OFFSET(Tabulation!AJ50,0,(COLUMN(AC50)-COLUMN($E$2))*10)),"",OFFSET(Tabulation!AJ50,0,(COLUMN(AC50)-COLUMN($E$2))*10))</f>
      </c>
      <c r="AD50">
        <f ca="1">IF(ISERROR(OFFSET(Tabulation!AK50,0,(COLUMN(AD50)-COLUMN($E$2))*10)),"",OFFSET(Tabulation!AK50,0,(COLUMN(AD50)-COLUMN($E$2))*10))</f>
      </c>
      <c r="AE50">
        <f ca="1">IF(ISERROR(OFFSET(Tabulation!AL50,0,(COLUMN(AE50)-COLUMN($E$2))*10)),"",OFFSET(Tabulation!AL50,0,(COLUMN(AE50)-COLUMN($E$2))*10))</f>
      </c>
      <c r="AF50">
        <f ca="1">IF(ISERROR(OFFSET(Tabulation!AM50,0,(COLUMN(AF50)-COLUMN($E$2))*10)),"",OFFSET(Tabulation!AM50,0,(COLUMN(AF50)-COLUMN($E$2))*10))</f>
      </c>
      <c r="AG50">
        <f ca="1">IF(ISERROR(OFFSET(Tabulation!AN50,0,(COLUMN(AG50)-COLUMN($E$2))*10)),"",OFFSET(Tabulation!AN50,0,(COLUMN(AG50)-COLUMN($E$2))*10))</f>
      </c>
      <c r="AH50">
        <f ca="1">IF(ISERROR(OFFSET(Tabulation!AO50,0,(COLUMN(AH50)-COLUMN($E$2))*10)),"",OFFSET(Tabulation!AO50,0,(COLUMN(AH50)-COLUMN($E$2))*10))</f>
      </c>
      <c r="AI50">
        <f ca="1">IF(ISERROR(OFFSET(Tabulation!AP50,0,(COLUMN(AI50)-COLUMN($E$2))*10)),"",OFFSET(Tabulation!AP50,0,(COLUMN(AI50)-COLUMN($E$2))*10))</f>
      </c>
      <c r="AJ50">
        <f ca="1">IF(ISERROR(OFFSET(Tabulation!AQ50,0,(COLUMN(AJ50)-COLUMN($E$2))*10)),"",OFFSET(Tabulation!AQ50,0,(COLUMN(AJ50)-COLUMN($E$2))*10))</f>
      </c>
      <c r="AK50">
        <f ca="1">IF(ISERROR(OFFSET(Tabulation!AR50,0,(COLUMN(AK50)-COLUMN($E$2))*10)),"",OFFSET(Tabulation!AR50,0,(COLUMN(AK50)-COLUMN($E$2))*10))</f>
      </c>
      <c r="AL50">
        <f ca="1">IF(ISERROR(OFFSET(Tabulation!AS50,0,(COLUMN(AL50)-COLUMN($E$2))*10)),"",OFFSET(Tabulation!AS50,0,(COLUMN(AL50)-COLUMN($E$2))*10))</f>
      </c>
      <c r="AM50">
        <f ca="1">IF(ISERROR(OFFSET(Tabulation!AT50,0,(COLUMN(AM50)-COLUMN($E$2))*10)),"",OFFSET(Tabulation!AT50,0,(COLUMN(AM50)-COLUMN($E$2))*10))</f>
      </c>
      <c r="AN50">
        <f ca="1">IF(ISERROR(OFFSET(Tabulation!AU50,0,(COLUMN(AN50)-COLUMN($E$2))*10)),"",OFFSET(Tabulation!AU50,0,(COLUMN(AN50)-COLUMN($E$2))*10))</f>
      </c>
      <c r="AO50">
        <f ca="1">IF(ISERROR(OFFSET(Tabulation!AV50,0,(COLUMN(AO50)-COLUMN($E$2))*10)),"",OFFSET(Tabulation!AV50,0,(COLUMN(AO50)-COLUMN($E$2))*10))</f>
      </c>
      <c r="AP50" s="1">
        <f t="shared" si="2"/>
        <v>0.5007407407407407</v>
      </c>
      <c r="AQ50">
        <f t="shared" si="3"/>
        <v>11</v>
      </c>
      <c r="AR50" t="str">
        <f ca="1">IF(ISBLANK((OFFSET(Tabulation!E50,0,($AQ50-1)*11))),"",OFFSET(Tabulation!E50,0,($AQ50-1)*11))</f>
        <v>Gordon Foods</v>
      </c>
      <c r="AS50" t="str">
        <f ca="1">IF(ISBLANK((OFFSET(Tabulation!F50,0,($AQ50-1)*11))),"",OFFSET(Tabulation!F50,0,($AQ50-1)*11))</f>
        <v> Net 30</v>
      </c>
      <c r="AT50" t="str">
        <f ca="1">IF(ISBLANK((OFFSET(Tabulation!G50,0,($AQ50-1)*11))),"",OFFSET(Tabulation!G50,0,($AQ50-1)*11))</f>
        <v>Sara Lee</v>
      </c>
      <c r="AU50" t="str">
        <f ca="1">IF(ISBLANK((OFFSET(Tabulation!H50,0,($AQ50-1)*11))),"",OFFSET(Tabulation!H50,0,($AQ50-1)*11))</f>
        <v>39001</v>
      </c>
      <c r="AV50" t="str">
        <f ca="1">IF(ISBLANK((OFFSET(Tabulation!I50,0,($AQ50-1)*11))),"",OFFSET(Tabulation!I50,0,($AQ50-1)*11))</f>
        <v>54/3 oz</v>
      </c>
      <c r="AW50">
        <f ca="1">IF(ISBLANK((OFFSET(Tabulation!J50,0,($AQ50-1)*11))),"",OFFSET(Tabulation!J50,0,($AQ50-1)*11))</f>
        <v>54</v>
      </c>
      <c r="AX50">
        <f ca="1">IF(ISBLANK((OFFSET(Tabulation!K50,0,($AQ50-1)*11))),"",OFFSET(Tabulation!K50,0,($AQ50-1)*11))</f>
        <v>27.04</v>
      </c>
      <c r="AY50">
        <f ca="1">IF(ISBLANK((OFFSET(Tabulation!L50,0,($AQ50-1)*11))),"",OFFSET(Tabulation!L50,0,($AQ50-1)*11))</f>
        <v>0.5007407407407407</v>
      </c>
      <c r="AZ50">
        <f ca="1">IF(ISBLANK((OFFSET(Tabulation!M50,0,($AQ50-1)*11))),"",OFFSET(Tabulation!M50,0,($AQ50-1)*11))</f>
        <v>5408</v>
      </c>
      <c r="BA50" t="str">
        <f ca="1">IF(ISBLANK((OFFSET(Tabulation!N50,0,($AQ50-1)*11))),"",OFFSET(Tabulation!N50,0,($AQ50-1)*11))</f>
        <v>Yes</v>
      </c>
      <c r="BB50">
        <f ca="1">IF(ISBLANK((OFFSET(Tabulation!O50,0,($AQ50-1)*11))),"",OFFSET(Tabulation!O50,0,($AQ50-1)*11))</f>
      </c>
    </row>
    <row r="51" spans="1:54" ht="72">
      <c r="A51" s="25">
        <v>1670</v>
      </c>
      <c r="B51" s="20">
        <v>600</v>
      </c>
      <c r="C51" s="21" t="s">
        <v>131</v>
      </c>
      <c r="D51" s="82" t="s">
        <v>20</v>
      </c>
      <c r="E51">
        <f ca="1">IF(ISERROR(OFFSET(Tabulation!L51,0,(COLUMN(E51)-COLUMN($E$2))*10)),"",OFFSET(Tabulation!L51,0,(COLUMN(E51)-COLUMN($E$2))*10))</f>
      </c>
      <c r="F51">
        <f ca="1">IF(ISERROR(OFFSET(Tabulation!M51,0,(COLUMN(F51)-COLUMN($E$2))*10)),"",OFFSET(Tabulation!M51,0,(COLUMN(F51)-COLUMN($E$2))*10))</f>
      </c>
      <c r="G51">
        <f ca="1">IF(ISERROR(OFFSET(Tabulation!N51,0,(COLUMN(G51)-COLUMN($E$2))*10)),"",OFFSET(Tabulation!N51,0,(COLUMN(G51)-COLUMN($E$2))*10))</f>
      </c>
      <c r="H51">
        <f ca="1">IF(ISERROR(OFFSET(Tabulation!O51,0,(COLUMN(H51)-COLUMN($E$2))*10)),"",OFFSET(Tabulation!O51,0,(COLUMN(H51)-COLUMN($E$2))*10))</f>
        <v>0.1974375</v>
      </c>
      <c r="I51">
        <f ca="1">IF(ISERROR(OFFSET(Tabulation!P51,0,(COLUMN(I51)-COLUMN($E$2))*10)),"",OFFSET(Tabulation!P51,0,(COLUMN(I51)-COLUMN($E$2))*10))</f>
      </c>
      <c r="J51">
        <f ca="1">IF(ISERROR(OFFSET(Tabulation!Q51,0,(COLUMN(J51)-COLUMN($E$2))*10)),"",OFFSET(Tabulation!Q51,0,(COLUMN(J51)-COLUMN($E$2))*10))</f>
      </c>
      <c r="K51">
        <f ca="1">IF(ISERROR(OFFSET(Tabulation!R51,0,(COLUMN(K51)-COLUMN($E$2))*10)),"",OFFSET(Tabulation!R51,0,(COLUMN(K51)-COLUMN($E$2))*10))</f>
      </c>
      <c r="L51">
        <f ca="1">IF(ISERROR(OFFSET(Tabulation!S51,0,(COLUMN(L51)-COLUMN($E$2))*10)),"",OFFSET(Tabulation!S51,0,(COLUMN(L51)-COLUMN($E$2))*10))</f>
        <v>0.21037499999999998</v>
      </c>
      <c r="M51">
        <f ca="1">IF(ISERROR(OFFSET(Tabulation!T51,0,(COLUMN(M51)-COLUMN($E$2))*10)),"",OFFSET(Tabulation!T51,0,(COLUMN(M51)-COLUMN($E$2))*10))</f>
      </c>
      <c r="N51">
        <f ca="1">IF(ISERROR(OFFSET(Tabulation!U51,0,(COLUMN(N51)-COLUMN($E$2))*10)),"",OFFSET(Tabulation!U51,0,(COLUMN(N51)-COLUMN($E$2))*10))</f>
      </c>
      <c r="O51">
        <f ca="1">IF(ISERROR(OFFSET(Tabulation!V51,0,(COLUMN(O51)-COLUMN($E$2))*10)),"",OFFSET(Tabulation!V51,0,(COLUMN(O51)-COLUMN($E$2))*10))</f>
        <v>0.20431249999999998</v>
      </c>
      <c r="P51">
        <f ca="1">IF(ISERROR(OFFSET(Tabulation!W51,0,(COLUMN(P51)-COLUMN($E$2))*10)),"",OFFSET(Tabulation!W51,0,(COLUMN(P51)-COLUMN($E$2))*10))</f>
      </c>
      <c r="Q51">
        <f ca="1">IF(ISERROR(OFFSET(Tabulation!X51,0,(COLUMN(Q51)-COLUMN($E$2))*10)),"",OFFSET(Tabulation!X51,0,(COLUMN(Q51)-COLUMN($E$2))*10))</f>
      </c>
      <c r="R51">
        <f ca="1">IF(ISERROR(OFFSET(Tabulation!Y51,0,(COLUMN(R51)-COLUMN($E$2))*10)),"",OFFSET(Tabulation!Y51,0,(COLUMN(R51)-COLUMN($E$2))*10))</f>
      </c>
      <c r="S51">
        <f ca="1">IF(ISERROR(OFFSET(Tabulation!Z51,0,(COLUMN(S51)-COLUMN($E$2))*10)),"",OFFSET(Tabulation!Z51,0,(COLUMN(S51)-COLUMN($E$2))*10))</f>
      </c>
      <c r="T51">
        <f ca="1">IF(ISERROR(OFFSET(Tabulation!AA51,0,(COLUMN(T51)-COLUMN($E$2))*10)),"",OFFSET(Tabulation!AA51,0,(COLUMN(T51)-COLUMN($E$2))*10))</f>
      </c>
      <c r="U51">
        <f ca="1">IF(ISERROR(OFFSET(Tabulation!AB51,0,(COLUMN(U51)-COLUMN($E$2))*10)),"",OFFSET(Tabulation!AB51,0,(COLUMN(U51)-COLUMN($E$2))*10))</f>
      </c>
      <c r="V51">
        <f ca="1">IF(ISERROR(OFFSET(Tabulation!AC51,0,(COLUMN(V51)-COLUMN($E$2))*10)),"",OFFSET(Tabulation!AC51,0,(COLUMN(V51)-COLUMN($E$2))*10))</f>
      </c>
      <c r="W51">
        <f ca="1">IF(ISERROR(OFFSET(Tabulation!AD51,0,(COLUMN(W51)-COLUMN($E$2))*10)),"",OFFSET(Tabulation!AD51,0,(COLUMN(W51)-COLUMN($E$2))*10))</f>
      </c>
      <c r="X51">
        <f ca="1">IF(ISERROR(OFFSET(Tabulation!AE51,0,(COLUMN(X51)-COLUMN($E$2))*10)),"",OFFSET(Tabulation!AE51,0,(COLUMN(X51)-COLUMN($E$2))*10))</f>
        <v>37.27</v>
      </c>
      <c r="Y51">
        <f ca="1">IF(ISERROR(OFFSET(Tabulation!AF51,0,(COLUMN(Y51)-COLUMN($E$2))*10)),"",OFFSET(Tabulation!AF51,0,(COLUMN(Y51)-COLUMN($E$2))*10))</f>
      </c>
      <c r="Z51">
        <f ca="1">IF(ISERROR(OFFSET(Tabulation!AG51,0,(COLUMN(Z51)-COLUMN($E$2))*10)),"",OFFSET(Tabulation!AG51,0,(COLUMN(Z51)-COLUMN($E$2))*10))</f>
      </c>
      <c r="AA51">
        <f ca="1">IF(ISERROR(OFFSET(Tabulation!AH51,0,(COLUMN(AA51)-COLUMN($E$2))*10)),"",OFFSET(Tabulation!AH51,0,(COLUMN(AA51)-COLUMN($E$2))*10))</f>
      </c>
      <c r="AB51">
        <f ca="1">IF(ISERROR(OFFSET(Tabulation!AI51,0,(COLUMN(AB51)-COLUMN($E$2))*10)),"",OFFSET(Tabulation!AI51,0,(COLUMN(AB51)-COLUMN($E$2))*10))</f>
      </c>
      <c r="AC51">
        <f ca="1">IF(ISERROR(OFFSET(Tabulation!AJ51,0,(COLUMN(AC51)-COLUMN($E$2))*10)),"",OFFSET(Tabulation!AJ51,0,(COLUMN(AC51)-COLUMN($E$2))*10))</f>
      </c>
      <c r="AD51">
        <f ca="1">IF(ISERROR(OFFSET(Tabulation!AK51,0,(COLUMN(AD51)-COLUMN($E$2))*10)),"",OFFSET(Tabulation!AK51,0,(COLUMN(AD51)-COLUMN($E$2))*10))</f>
      </c>
      <c r="AE51">
        <f ca="1">IF(ISERROR(OFFSET(Tabulation!AL51,0,(COLUMN(AE51)-COLUMN($E$2))*10)),"",OFFSET(Tabulation!AL51,0,(COLUMN(AE51)-COLUMN($E$2))*10))</f>
      </c>
      <c r="AF51">
        <f ca="1">IF(ISERROR(OFFSET(Tabulation!AM51,0,(COLUMN(AF51)-COLUMN($E$2))*10)),"",OFFSET(Tabulation!AM51,0,(COLUMN(AF51)-COLUMN($E$2))*10))</f>
      </c>
      <c r="AG51">
        <f ca="1">IF(ISERROR(OFFSET(Tabulation!AN51,0,(COLUMN(AG51)-COLUMN($E$2))*10)),"",OFFSET(Tabulation!AN51,0,(COLUMN(AG51)-COLUMN($E$2))*10))</f>
      </c>
      <c r="AH51">
        <f ca="1">IF(ISERROR(OFFSET(Tabulation!AO51,0,(COLUMN(AH51)-COLUMN($E$2))*10)),"",OFFSET(Tabulation!AO51,0,(COLUMN(AH51)-COLUMN($E$2))*10))</f>
      </c>
      <c r="AI51">
        <f ca="1">IF(ISERROR(OFFSET(Tabulation!AP51,0,(COLUMN(AI51)-COLUMN($E$2))*10)),"",OFFSET(Tabulation!AP51,0,(COLUMN(AI51)-COLUMN($E$2))*10))</f>
      </c>
      <c r="AJ51">
        <f ca="1">IF(ISERROR(OFFSET(Tabulation!AQ51,0,(COLUMN(AJ51)-COLUMN($E$2))*10)),"",OFFSET(Tabulation!AQ51,0,(COLUMN(AJ51)-COLUMN($E$2))*10))</f>
      </c>
      <c r="AK51">
        <f ca="1">IF(ISERROR(OFFSET(Tabulation!AR51,0,(COLUMN(AK51)-COLUMN($E$2))*10)),"",OFFSET(Tabulation!AR51,0,(COLUMN(AK51)-COLUMN($E$2))*10))</f>
      </c>
      <c r="AL51">
        <f ca="1">IF(ISERROR(OFFSET(Tabulation!AS51,0,(COLUMN(AL51)-COLUMN($E$2))*10)),"",OFFSET(Tabulation!AS51,0,(COLUMN(AL51)-COLUMN($E$2))*10))</f>
      </c>
      <c r="AM51">
        <f ca="1">IF(ISERROR(OFFSET(Tabulation!AT51,0,(COLUMN(AM51)-COLUMN($E$2))*10)),"",OFFSET(Tabulation!AT51,0,(COLUMN(AM51)-COLUMN($E$2))*10))</f>
      </c>
      <c r="AN51">
        <f ca="1">IF(ISERROR(OFFSET(Tabulation!AU51,0,(COLUMN(AN51)-COLUMN($E$2))*10)),"",OFFSET(Tabulation!AU51,0,(COLUMN(AN51)-COLUMN($E$2))*10))</f>
      </c>
      <c r="AO51">
        <f ca="1">IF(ISERROR(OFFSET(Tabulation!AV51,0,(COLUMN(AO51)-COLUMN($E$2))*10)),"",OFFSET(Tabulation!AV51,0,(COLUMN(AO51)-COLUMN($E$2))*10))</f>
      </c>
      <c r="AP51" s="1">
        <f t="shared" si="2"/>
        <v>0.1974375</v>
      </c>
      <c r="AQ51">
        <f t="shared" si="3"/>
        <v>4</v>
      </c>
      <c r="AR51" t="str">
        <f ca="1">IF(ISBLANK((OFFSET(Tabulation!E51,0,($AQ51-1)*11))),"",OFFSET(Tabulation!E51,0,($AQ51-1)*11))</f>
        <v>Sysco Memphis LLC</v>
      </c>
      <c r="AS51" t="str">
        <f ca="1">IF(ISBLANK((OFFSET(Tabulation!F51,0,($AQ51-1)*11))),"",OFFSET(Tabulation!F51,0,($AQ51-1)*11))</f>
        <v>2%10 Net 30</v>
      </c>
      <c r="AT51" t="str">
        <f ca="1">IF(ISBLANK((OFFSET(Tabulation!G51,0,($AQ51-1)*11))),"",OFFSET(Tabulation!G51,0,($AQ51-1)*11))</f>
        <v>JTM</v>
      </c>
      <c r="AU51" t="str">
        <f ca="1">IF(ISBLANK((OFFSET(Tabulation!H51,0,($AQ51-1)*11))),"",OFFSET(Tabulation!H51,0,($AQ51-1)*11))</f>
        <v>73050</v>
      </c>
      <c r="AV51" t="str">
        <f ca="1">IF(ISBLANK((OFFSET(Tabulation!I51,0,($AQ51-1)*11))),"",OFFSET(Tabulation!I51,0,($AQ51-1)*11))</f>
        <v>4/5#</v>
      </c>
      <c r="AW51">
        <f ca="1">IF(ISBLANK((OFFSET(Tabulation!J51,0,($AQ51-1)*11))),"",OFFSET(Tabulation!J51,0,($AQ51-1)*11))</f>
        <v>160</v>
      </c>
      <c r="AX51">
        <f ca="1">IF(ISBLANK((OFFSET(Tabulation!K51,0,($AQ51-1)*11))),"",OFFSET(Tabulation!K51,0,($AQ51-1)*11))</f>
        <v>31.59</v>
      </c>
      <c r="AY51">
        <f ca="1">IF(ISBLANK((OFFSET(Tabulation!L51,0,($AQ51-1)*11))),"",OFFSET(Tabulation!L51,0,($AQ51-1)*11))</f>
        <v>0.1974375</v>
      </c>
      <c r="AZ51">
        <f ca="1">IF(ISBLANK((OFFSET(Tabulation!M51,0,($AQ51-1)*11))),"",OFFSET(Tabulation!M51,0,($AQ51-1)*11))</f>
        <v>63180</v>
      </c>
      <c r="BA51" t="str">
        <f ca="1">IF(ISBLANK((OFFSET(Tabulation!N51,0,($AQ51-1)*11))),"",OFFSET(Tabulation!N51,0,($AQ51-1)*11))</f>
        <v>Yes</v>
      </c>
      <c r="BB51" t="str">
        <f ca="1">IF(ISBLANK((OFFSET(Tabulation!O51,0,($AQ51-1)*11))),"",OFFSET(Tabulation!O51,0,($AQ51-1)*11))</f>
        <v>Based on 2 pallet or 140cs minimum order.</v>
      </c>
    </row>
    <row r="52" spans="1:54" ht="60">
      <c r="A52" s="17">
        <v>1671</v>
      </c>
      <c r="B52" s="20">
        <v>200</v>
      </c>
      <c r="C52" s="21" t="s">
        <v>131</v>
      </c>
      <c r="D52" s="82" t="s">
        <v>21</v>
      </c>
      <c r="E52">
        <f ca="1">IF(ISERROR(OFFSET(Tabulation!L52,0,(COLUMN(E52)-COLUMN($E$2))*10)),"",OFFSET(Tabulation!L52,0,(COLUMN(E52)-COLUMN($E$2))*10))</f>
      </c>
      <c r="F52">
        <f ca="1">IF(ISERROR(OFFSET(Tabulation!M52,0,(COLUMN(F52)-COLUMN($E$2))*10)),"",OFFSET(Tabulation!M52,0,(COLUMN(F52)-COLUMN($E$2))*10))</f>
      </c>
      <c r="G52">
        <f ca="1">IF(ISERROR(OFFSET(Tabulation!N52,0,(COLUMN(G52)-COLUMN($E$2))*10)),"",OFFSET(Tabulation!N52,0,(COLUMN(G52)-COLUMN($E$2))*10))</f>
      </c>
      <c r="H52">
        <f ca="1">IF(ISERROR(OFFSET(Tabulation!O52,0,(COLUMN(H52)-COLUMN($E$2))*10)),"",OFFSET(Tabulation!O52,0,(COLUMN(H52)-COLUMN($E$2))*10))</f>
        <v>0.6634848484848485</v>
      </c>
      <c r="I52">
        <f ca="1">IF(ISERROR(OFFSET(Tabulation!P52,0,(COLUMN(I52)-COLUMN($E$2))*10)),"",OFFSET(Tabulation!P52,0,(COLUMN(I52)-COLUMN($E$2))*10))</f>
      </c>
      <c r="J52">
        <f ca="1">IF(ISERROR(OFFSET(Tabulation!Q52,0,(COLUMN(J52)-COLUMN($E$2))*10)),"",OFFSET(Tabulation!Q52,0,(COLUMN(J52)-COLUMN($E$2))*10))</f>
      </c>
      <c r="K52">
        <f ca="1">IF(ISERROR(OFFSET(Tabulation!R52,0,(COLUMN(K52)-COLUMN($E$2))*10)),"",OFFSET(Tabulation!R52,0,(COLUMN(K52)-COLUMN($E$2))*10))</f>
      </c>
      <c r="L52">
        <f ca="1">IF(ISERROR(OFFSET(Tabulation!S52,0,(COLUMN(L52)-COLUMN($E$2))*10)),"",OFFSET(Tabulation!S52,0,(COLUMN(L52)-COLUMN($E$2))*10))</f>
        <v>0.6436363636363636</v>
      </c>
      <c r="M52">
        <f ca="1">IF(ISERROR(OFFSET(Tabulation!T52,0,(COLUMN(M52)-COLUMN($E$2))*10)),"",OFFSET(Tabulation!T52,0,(COLUMN(M52)-COLUMN($E$2))*10))</f>
      </c>
      <c r="N52">
        <f ca="1">IF(ISERROR(OFFSET(Tabulation!U52,0,(COLUMN(N52)-COLUMN($E$2))*10)),"",OFFSET(Tabulation!U52,0,(COLUMN(N52)-COLUMN($E$2))*10))</f>
      </c>
      <c r="O52">
        <f ca="1">IF(ISERROR(OFFSET(Tabulation!V52,0,(COLUMN(O52)-COLUMN($E$2))*10)),"",OFFSET(Tabulation!V52,0,(COLUMN(O52)-COLUMN($E$2))*10))</f>
        <v>0.7572727272727272</v>
      </c>
      <c r="P52">
        <f ca="1">IF(ISERROR(OFFSET(Tabulation!W52,0,(COLUMN(P52)-COLUMN($E$2))*10)),"",OFFSET(Tabulation!W52,0,(COLUMN(P52)-COLUMN($E$2))*10))</f>
      </c>
      <c r="Q52">
        <f ca="1">IF(ISERROR(OFFSET(Tabulation!X52,0,(COLUMN(Q52)-COLUMN($E$2))*10)),"",OFFSET(Tabulation!X52,0,(COLUMN(Q52)-COLUMN($E$2))*10))</f>
      </c>
      <c r="R52">
        <f ca="1">IF(ISERROR(OFFSET(Tabulation!Y52,0,(COLUMN(R52)-COLUMN($E$2))*10)),"",OFFSET(Tabulation!Y52,0,(COLUMN(R52)-COLUMN($E$2))*10))</f>
      </c>
      <c r="S52">
        <f ca="1">IF(ISERROR(OFFSET(Tabulation!Z52,0,(COLUMN(S52)-COLUMN($E$2))*10)),"",OFFSET(Tabulation!Z52,0,(COLUMN(S52)-COLUMN($E$2))*10))</f>
      </c>
      <c r="T52">
        <f ca="1">IF(ISERROR(OFFSET(Tabulation!AA52,0,(COLUMN(T52)-COLUMN($E$2))*10)),"",OFFSET(Tabulation!AA52,0,(COLUMN(T52)-COLUMN($E$2))*10))</f>
      </c>
      <c r="U52">
        <f ca="1">IF(ISERROR(OFFSET(Tabulation!AB52,0,(COLUMN(U52)-COLUMN($E$2))*10)),"",OFFSET(Tabulation!AB52,0,(COLUMN(U52)-COLUMN($E$2))*10))</f>
      </c>
      <c r="V52">
        <f ca="1">IF(ISERROR(OFFSET(Tabulation!AC52,0,(COLUMN(V52)-COLUMN($E$2))*10)),"",OFFSET(Tabulation!AC52,0,(COLUMN(V52)-COLUMN($E$2))*10))</f>
      </c>
      <c r="W52">
        <f ca="1">IF(ISERROR(OFFSET(Tabulation!AD52,0,(COLUMN(W52)-COLUMN($E$2))*10)),"",OFFSET(Tabulation!AD52,0,(COLUMN(W52)-COLUMN($E$2))*10))</f>
      </c>
      <c r="X52">
        <f ca="1">IF(ISERROR(OFFSET(Tabulation!AE52,0,(COLUMN(X52)-COLUMN($E$2))*10)),"",OFFSET(Tabulation!AE52,0,(COLUMN(X52)-COLUMN($E$2))*10))</f>
      </c>
      <c r="Y52">
        <f ca="1">IF(ISERROR(OFFSET(Tabulation!AF52,0,(COLUMN(Y52)-COLUMN($E$2))*10)),"",OFFSET(Tabulation!AF52,0,(COLUMN(Y52)-COLUMN($E$2))*10))</f>
      </c>
      <c r="Z52">
        <f ca="1">IF(ISERROR(OFFSET(Tabulation!AG52,0,(COLUMN(Z52)-COLUMN($E$2))*10)),"",OFFSET(Tabulation!AG52,0,(COLUMN(Z52)-COLUMN($E$2))*10))</f>
      </c>
      <c r="AA52">
        <f ca="1">IF(ISERROR(OFFSET(Tabulation!AH52,0,(COLUMN(AA52)-COLUMN($E$2))*10)),"",OFFSET(Tabulation!AH52,0,(COLUMN(AA52)-COLUMN($E$2))*10))</f>
      </c>
      <c r="AB52">
        <f ca="1">IF(ISERROR(OFFSET(Tabulation!AI52,0,(COLUMN(AB52)-COLUMN($E$2))*10)),"",OFFSET(Tabulation!AI52,0,(COLUMN(AB52)-COLUMN($E$2))*10))</f>
      </c>
      <c r="AC52">
        <f ca="1">IF(ISERROR(OFFSET(Tabulation!AJ52,0,(COLUMN(AC52)-COLUMN($E$2))*10)),"",OFFSET(Tabulation!AJ52,0,(COLUMN(AC52)-COLUMN($E$2))*10))</f>
      </c>
      <c r="AD52">
        <f ca="1">IF(ISERROR(OFFSET(Tabulation!AK52,0,(COLUMN(AD52)-COLUMN($E$2))*10)),"",OFFSET(Tabulation!AK52,0,(COLUMN(AD52)-COLUMN($E$2))*10))</f>
      </c>
      <c r="AE52">
        <f ca="1">IF(ISERROR(OFFSET(Tabulation!AL52,0,(COLUMN(AE52)-COLUMN($E$2))*10)),"",OFFSET(Tabulation!AL52,0,(COLUMN(AE52)-COLUMN($E$2))*10))</f>
      </c>
      <c r="AF52">
        <f ca="1">IF(ISERROR(OFFSET(Tabulation!AM52,0,(COLUMN(AF52)-COLUMN($E$2))*10)),"",OFFSET(Tabulation!AM52,0,(COLUMN(AF52)-COLUMN($E$2))*10))</f>
      </c>
      <c r="AG52">
        <f ca="1">IF(ISERROR(OFFSET(Tabulation!AN52,0,(COLUMN(AG52)-COLUMN($E$2))*10)),"",OFFSET(Tabulation!AN52,0,(COLUMN(AG52)-COLUMN($E$2))*10))</f>
      </c>
      <c r="AH52">
        <f ca="1">IF(ISERROR(OFFSET(Tabulation!AO52,0,(COLUMN(AH52)-COLUMN($E$2))*10)),"",OFFSET(Tabulation!AO52,0,(COLUMN(AH52)-COLUMN($E$2))*10))</f>
      </c>
      <c r="AI52">
        <f ca="1">IF(ISERROR(OFFSET(Tabulation!AP52,0,(COLUMN(AI52)-COLUMN($E$2))*10)),"",OFFSET(Tabulation!AP52,0,(COLUMN(AI52)-COLUMN($E$2))*10))</f>
      </c>
      <c r="AJ52">
        <f ca="1">IF(ISERROR(OFFSET(Tabulation!AQ52,0,(COLUMN(AJ52)-COLUMN($E$2))*10)),"",OFFSET(Tabulation!AQ52,0,(COLUMN(AJ52)-COLUMN($E$2))*10))</f>
      </c>
      <c r="AK52">
        <f ca="1">IF(ISERROR(OFFSET(Tabulation!AR52,0,(COLUMN(AK52)-COLUMN($E$2))*10)),"",OFFSET(Tabulation!AR52,0,(COLUMN(AK52)-COLUMN($E$2))*10))</f>
      </c>
      <c r="AL52">
        <f ca="1">IF(ISERROR(OFFSET(Tabulation!AS52,0,(COLUMN(AL52)-COLUMN($E$2))*10)),"",OFFSET(Tabulation!AS52,0,(COLUMN(AL52)-COLUMN($E$2))*10))</f>
      </c>
      <c r="AM52">
        <f ca="1">IF(ISERROR(OFFSET(Tabulation!AT52,0,(COLUMN(AM52)-COLUMN($E$2))*10)),"",OFFSET(Tabulation!AT52,0,(COLUMN(AM52)-COLUMN($E$2))*10))</f>
      </c>
      <c r="AN52">
        <f ca="1">IF(ISERROR(OFFSET(Tabulation!AU52,0,(COLUMN(AN52)-COLUMN($E$2))*10)),"",OFFSET(Tabulation!AU52,0,(COLUMN(AN52)-COLUMN($E$2))*10))</f>
      </c>
      <c r="AO52">
        <f ca="1">IF(ISERROR(OFFSET(Tabulation!AV52,0,(COLUMN(AO52)-COLUMN($E$2))*10)),"",OFFSET(Tabulation!AV52,0,(COLUMN(AO52)-COLUMN($E$2))*10))</f>
      </c>
      <c r="AP52" s="1">
        <f t="shared" si="2"/>
        <v>0.6436363636363636</v>
      </c>
      <c r="AQ52">
        <f t="shared" si="3"/>
        <v>8</v>
      </c>
      <c r="AR52" t="str">
        <f ca="1">IF(ISBLANK((OFFSET(Tabulation!E52,0,($AQ52-1)*11))),"",OFFSET(Tabulation!E52,0,($AQ52-1)*11))</f>
        <v>U S Foods </v>
      </c>
      <c r="AS52" t="str">
        <f ca="1">IF(ISBLANK((OFFSET(Tabulation!F52,0,($AQ52-1)*11))),"",OFFSET(Tabulation!F52,0,($AQ52-1)*11))</f>
        <v>EOM 10</v>
      </c>
      <c r="AT52" t="str">
        <f ca="1">IF(ISBLANK((OFFSET(Tabulation!G52,0,($AQ52-1)*11))),"",OFFSET(Tabulation!G52,0,($AQ52-1)*11))</f>
        <v>Jennie O</v>
      </c>
      <c r="AU52" t="str">
        <f ca="1">IF(ISBLANK((OFFSET(Tabulation!H52,0,($AQ52-1)*11))),"",OFFSET(Tabulation!H52,0,($AQ52-1)*11))</f>
        <v>213012</v>
      </c>
      <c r="AV52" t="str">
        <f ca="1">IF(ISBLANK((OFFSET(Tabulation!I52,0,($AQ52-1)*11))),"",OFFSET(Tabulation!I52,0,($AQ52-1)*11))</f>
        <v>6/2#</v>
      </c>
      <c r="AW52">
        <f ca="1">IF(ISBLANK((OFFSET(Tabulation!J52,0,($AQ52-1)*11))),"",OFFSET(Tabulation!J52,0,($AQ52-1)*11))</f>
        <v>66</v>
      </c>
      <c r="AX52">
        <f ca="1">IF(ISBLANK((OFFSET(Tabulation!K52,0,($AQ52-1)*11))),"",OFFSET(Tabulation!K52,0,($AQ52-1)*11))</f>
        <v>42.48</v>
      </c>
      <c r="AY52">
        <f ca="1">IF(ISBLANK((OFFSET(Tabulation!L52,0,($AQ52-1)*11))),"",OFFSET(Tabulation!L52,0,($AQ52-1)*11))</f>
        <v>0.6436363636363636</v>
      </c>
      <c r="AZ52">
        <f ca="1">IF(ISBLANK((OFFSET(Tabulation!M52,0,($AQ52-1)*11))),"",OFFSET(Tabulation!M52,0,($AQ52-1)*11))</f>
        <v>8496</v>
      </c>
      <c r="BA52" t="str">
        <f ca="1">IF(ISBLANK((OFFSET(Tabulation!N52,0,($AQ52-1)*11))),"",OFFSET(Tabulation!N52,0,($AQ52-1)*11))</f>
        <v>Yes</v>
      </c>
      <c r="BB52" t="str">
        <f ca="1">IF(ISBLANK((OFFSET(Tabulation!O52,0,($AQ52-1)*11))),"",OFFSET(Tabulation!O52,0,($AQ52-1)*11))</f>
        <v>MFG# 213012</v>
      </c>
    </row>
    <row r="53" spans="1:54" ht="120">
      <c r="A53" s="17">
        <v>1672</v>
      </c>
      <c r="B53" s="20">
        <v>2856</v>
      </c>
      <c r="C53" s="21" t="s">
        <v>131</v>
      </c>
      <c r="D53" s="82" t="s">
        <v>573</v>
      </c>
      <c r="E53">
        <f ca="1">IF(ISERROR(OFFSET(Tabulation!L53,0,(COLUMN(E53)-COLUMN($E$2))*10)),"",OFFSET(Tabulation!L53,0,(COLUMN(E53)-COLUMN($E$2))*10))</f>
      </c>
      <c r="F53">
        <f ca="1">IF(ISERROR(OFFSET(Tabulation!M53,0,(COLUMN(F53)-COLUMN($E$2))*10)),"",OFFSET(Tabulation!M53,0,(COLUMN(F53)-COLUMN($E$2))*10))</f>
      </c>
      <c r="G53">
        <f ca="1">IF(ISERROR(OFFSET(Tabulation!N53,0,(COLUMN(G53)-COLUMN($E$2))*10)),"",OFFSET(Tabulation!N53,0,(COLUMN(G53)-COLUMN($E$2))*10))</f>
      </c>
      <c r="H53">
        <f ca="1">IF(ISERROR(OFFSET(Tabulation!O53,0,(COLUMN(H53)-COLUMN($E$2))*10)),"",OFFSET(Tabulation!O53,0,(COLUMN(H53)-COLUMN($E$2))*10))</f>
      </c>
      <c r="I53">
        <f ca="1">IF(ISERROR(OFFSET(Tabulation!P53,0,(COLUMN(I53)-COLUMN($E$2))*10)),"",OFFSET(Tabulation!P53,0,(COLUMN(I53)-COLUMN($E$2))*10))</f>
        <v>0.22293333333333332</v>
      </c>
      <c r="J53">
        <f ca="1">IF(ISERROR(OFFSET(Tabulation!Q53,0,(COLUMN(J53)-COLUMN($E$2))*10)),"",OFFSET(Tabulation!Q53,0,(COLUMN(J53)-COLUMN($E$2))*10))</f>
      </c>
      <c r="K53">
        <f ca="1">IF(ISERROR(OFFSET(Tabulation!R53,0,(COLUMN(K53)-COLUMN($E$2))*10)),"",OFFSET(Tabulation!R53,0,(COLUMN(K53)-COLUMN($E$2))*10))</f>
      </c>
      <c r="L53">
        <f ca="1">IF(ISERROR(OFFSET(Tabulation!S53,0,(COLUMN(L53)-COLUMN($E$2))*10)),"",OFFSET(Tabulation!S53,0,(COLUMN(L53)-COLUMN($E$2))*10))</f>
      </c>
      <c r="M53">
        <f ca="1">IF(ISERROR(OFFSET(Tabulation!T53,0,(COLUMN(M53)-COLUMN($E$2))*10)),"",OFFSET(Tabulation!T53,0,(COLUMN(M53)-COLUMN($E$2))*10))</f>
      </c>
      <c r="N53">
        <f ca="1">IF(ISERROR(OFFSET(Tabulation!U53,0,(COLUMN(N53)-COLUMN($E$2))*10)),"",OFFSET(Tabulation!U53,0,(COLUMN(N53)-COLUMN($E$2))*10))</f>
      </c>
      <c r="O53">
        <f ca="1">IF(ISERROR(OFFSET(Tabulation!V53,0,(COLUMN(O53)-COLUMN($E$2))*10)),"",OFFSET(Tabulation!V53,0,(COLUMN(O53)-COLUMN($E$2))*10))</f>
      </c>
      <c r="P53">
        <f ca="1">IF(ISERROR(OFFSET(Tabulation!W53,0,(COLUMN(P53)-COLUMN($E$2))*10)),"",OFFSET(Tabulation!W53,0,(COLUMN(P53)-COLUMN($E$2))*10))</f>
      </c>
      <c r="Q53">
        <f ca="1">IF(ISERROR(OFFSET(Tabulation!X53,0,(COLUMN(Q53)-COLUMN($E$2))*10)),"",OFFSET(Tabulation!X53,0,(COLUMN(Q53)-COLUMN($E$2))*10))</f>
      </c>
      <c r="R53">
        <f ca="1">IF(ISERROR(OFFSET(Tabulation!Y53,0,(COLUMN(R53)-COLUMN($E$2))*10)),"",OFFSET(Tabulation!Y53,0,(COLUMN(R53)-COLUMN($E$2))*10))</f>
      </c>
      <c r="S53">
        <f ca="1">IF(ISERROR(OFFSET(Tabulation!Z53,0,(COLUMN(S53)-COLUMN($E$2))*10)),"",OFFSET(Tabulation!Z53,0,(COLUMN(S53)-COLUMN($E$2))*10))</f>
      </c>
      <c r="T53">
        <f ca="1">IF(ISERROR(OFFSET(Tabulation!AA53,0,(COLUMN(T53)-COLUMN($E$2))*10)),"",OFFSET(Tabulation!AA53,0,(COLUMN(T53)-COLUMN($E$2))*10))</f>
      </c>
      <c r="U53">
        <f ca="1">IF(ISERROR(OFFSET(Tabulation!AB53,0,(COLUMN(U53)-COLUMN($E$2))*10)),"",OFFSET(Tabulation!AB53,0,(COLUMN(U53)-COLUMN($E$2))*10))</f>
      </c>
      <c r="V53">
        <f ca="1">IF(ISERROR(OFFSET(Tabulation!AC53,0,(COLUMN(V53)-COLUMN($E$2))*10)),"",OFFSET(Tabulation!AC53,0,(COLUMN(V53)-COLUMN($E$2))*10))</f>
      </c>
      <c r="W53">
        <f ca="1">IF(ISERROR(OFFSET(Tabulation!AD53,0,(COLUMN(W53)-COLUMN($E$2))*10)),"",OFFSET(Tabulation!AD53,0,(COLUMN(W53)-COLUMN($E$2))*10))</f>
      </c>
      <c r="X53">
        <f ca="1">IF(ISERROR(OFFSET(Tabulation!AE53,0,(COLUMN(X53)-COLUMN($E$2))*10)),"",OFFSET(Tabulation!AE53,0,(COLUMN(X53)-COLUMN($E$2))*10))</f>
      </c>
      <c r="Y53">
        <f ca="1">IF(ISERROR(OFFSET(Tabulation!AF53,0,(COLUMN(Y53)-COLUMN($E$2))*10)),"",OFFSET(Tabulation!AF53,0,(COLUMN(Y53)-COLUMN($E$2))*10))</f>
      </c>
      <c r="Z53">
        <f ca="1">IF(ISERROR(OFFSET(Tabulation!AG53,0,(COLUMN(Z53)-COLUMN($E$2))*10)),"",OFFSET(Tabulation!AG53,0,(COLUMN(Z53)-COLUMN($E$2))*10))</f>
      </c>
      <c r="AA53">
        <f ca="1">IF(ISERROR(OFFSET(Tabulation!AH53,0,(COLUMN(AA53)-COLUMN($E$2))*10)),"",OFFSET(Tabulation!AH53,0,(COLUMN(AA53)-COLUMN($E$2))*10))</f>
      </c>
      <c r="AB53">
        <f ca="1">IF(ISERROR(OFFSET(Tabulation!AI53,0,(COLUMN(AB53)-COLUMN($E$2))*10)),"",OFFSET(Tabulation!AI53,0,(COLUMN(AB53)-COLUMN($E$2))*10))</f>
      </c>
      <c r="AC53">
        <f ca="1">IF(ISERROR(OFFSET(Tabulation!AJ53,0,(COLUMN(AC53)-COLUMN($E$2))*10)),"",OFFSET(Tabulation!AJ53,0,(COLUMN(AC53)-COLUMN($E$2))*10))</f>
      </c>
      <c r="AD53">
        <f ca="1">IF(ISERROR(OFFSET(Tabulation!AK53,0,(COLUMN(AD53)-COLUMN($E$2))*10)),"",OFFSET(Tabulation!AK53,0,(COLUMN(AD53)-COLUMN($E$2))*10))</f>
      </c>
      <c r="AE53">
        <f ca="1">IF(ISERROR(OFFSET(Tabulation!AL53,0,(COLUMN(AE53)-COLUMN($E$2))*10)),"",OFFSET(Tabulation!AL53,0,(COLUMN(AE53)-COLUMN($E$2))*10))</f>
      </c>
      <c r="AF53">
        <f ca="1">IF(ISERROR(OFFSET(Tabulation!AM53,0,(COLUMN(AF53)-COLUMN($E$2))*10)),"",OFFSET(Tabulation!AM53,0,(COLUMN(AF53)-COLUMN($E$2))*10))</f>
      </c>
      <c r="AG53">
        <f ca="1">IF(ISERROR(OFFSET(Tabulation!AN53,0,(COLUMN(AG53)-COLUMN($E$2))*10)),"",OFFSET(Tabulation!AN53,0,(COLUMN(AG53)-COLUMN($E$2))*10))</f>
      </c>
      <c r="AH53">
        <f ca="1">IF(ISERROR(OFFSET(Tabulation!AO53,0,(COLUMN(AH53)-COLUMN($E$2))*10)),"",OFFSET(Tabulation!AO53,0,(COLUMN(AH53)-COLUMN($E$2))*10))</f>
      </c>
      <c r="AI53">
        <f ca="1">IF(ISERROR(OFFSET(Tabulation!AP53,0,(COLUMN(AI53)-COLUMN($E$2))*10)),"",OFFSET(Tabulation!AP53,0,(COLUMN(AI53)-COLUMN($E$2))*10))</f>
      </c>
      <c r="AJ53">
        <f ca="1">IF(ISERROR(OFFSET(Tabulation!AQ53,0,(COLUMN(AJ53)-COLUMN($E$2))*10)),"",OFFSET(Tabulation!AQ53,0,(COLUMN(AJ53)-COLUMN($E$2))*10))</f>
      </c>
      <c r="AK53">
        <f ca="1">IF(ISERROR(OFFSET(Tabulation!AR53,0,(COLUMN(AK53)-COLUMN($E$2))*10)),"",OFFSET(Tabulation!AR53,0,(COLUMN(AK53)-COLUMN($E$2))*10))</f>
      </c>
      <c r="AL53">
        <f ca="1">IF(ISERROR(OFFSET(Tabulation!AS53,0,(COLUMN(AL53)-COLUMN($E$2))*10)),"",OFFSET(Tabulation!AS53,0,(COLUMN(AL53)-COLUMN($E$2))*10))</f>
      </c>
      <c r="AM53">
        <f ca="1">IF(ISERROR(OFFSET(Tabulation!AT53,0,(COLUMN(AM53)-COLUMN($E$2))*10)),"",OFFSET(Tabulation!AT53,0,(COLUMN(AM53)-COLUMN($E$2))*10))</f>
      </c>
      <c r="AN53">
        <f ca="1">IF(ISERROR(OFFSET(Tabulation!AU53,0,(COLUMN(AN53)-COLUMN($E$2))*10)),"",OFFSET(Tabulation!AU53,0,(COLUMN(AN53)-COLUMN($E$2))*10))</f>
      </c>
      <c r="AO53">
        <f ca="1">IF(ISERROR(OFFSET(Tabulation!AV53,0,(COLUMN(AO53)-COLUMN($E$2))*10)),"",OFFSET(Tabulation!AV53,0,(COLUMN(AO53)-COLUMN($E$2))*10))</f>
      </c>
      <c r="AP53" s="1">
        <f t="shared" si="2"/>
        <v>0.22293333333333332</v>
      </c>
      <c r="AQ53">
        <f t="shared" si="3"/>
        <v>5</v>
      </c>
      <c r="AR53" t="str">
        <f ca="1">IF(ISBLANK((OFFSET(Tabulation!E53,0,($AQ53-1)*11))),"",OFFSET(Tabulation!E53,0,($AQ53-1)*11))</f>
        <v>H. Schrier &amp; Co Inc</v>
      </c>
      <c r="AS53" t="str">
        <f ca="1">IF(ISBLANK((OFFSET(Tabulation!F53,0,($AQ53-1)*11))),"",OFFSET(Tabulation!F53,0,($AQ53-1)*11))</f>
        <v> Net 30</v>
      </c>
      <c r="AT53" t="str">
        <f ca="1">IF(ISBLANK((OFFSET(Tabulation!G53,0,($AQ53-1)*11))),"",OFFSET(Tabulation!G53,0,($AQ53-1)*11))</f>
        <v>Seneca Libby</v>
      </c>
      <c r="AU53">
        <f ca="1">IF(ISBLANK((OFFSET(Tabulation!H53,0,($AQ53-1)*11))),"",OFFSET(Tabulation!H53,0,($AQ53-1)*11))</f>
        <v>1207324289</v>
      </c>
      <c r="AV53" t="str">
        <f ca="1">IF(ISBLANK((OFFSET(Tabulation!I53,0,($AQ53-1)*11))),"",OFFSET(Tabulation!I53,0,($AQ53-1)*11))</f>
        <v>6/#10</v>
      </c>
      <c r="AW53">
        <f ca="1">IF(ISBLANK((OFFSET(Tabulation!J53,0,($AQ53-1)*11))),"",OFFSET(Tabulation!J53,0,($AQ53-1)*11))</f>
        <v>150</v>
      </c>
      <c r="AX53">
        <f ca="1">IF(ISBLANK((OFFSET(Tabulation!K53,0,($AQ53-1)*11))),"",OFFSET(Tabulation!K53,0,($AQ53-1)*11))</f>
        <v>33.44</v>
      </c>
      <c r="AY53">
        <f ca="1">IF(ISBLANK((OFFSET(Tabulation!L53,0,($AQ53-1)*11))),"",OFFSET(Tabulation!L53,0,($AQ53-1)*11))</f>
        <v>0.22293333333333332</v>
      </c>
      <c r="AZ53">
        <f ca="1">IF(ISBLANK((OFFSET(Tabulation!M53,0,($AQ53-1)*11))),"",OFFSET(Tabulation!M53,0,($AQ53-1)*11))</f>
        <v>95504.64</v>
      </c>
      <c r="BA53">
        <f ca="1">IF(ISBLANK((OFFSET(Tabulation!N53,0,($AQ53-1)*11))),"",OFFSET(Tabulation!N53,0,($AQ53-1)*11))</f>
      </c>
      <c r="BB53" t="str">
        <f ca="1">IF(ISBLANK((OFFSET(Tabulation!O53,0,($AQ53-1)*11))),"",OFFSET(Tabulation!O53,0,($AQ53-1)*11))</f>
        <v>Seneca Libby "not chunky" light syrup</v>
      </c>
    </row>
    <row r="54" spans="1:54" ht="108">
      <c r="A54" s="30">
        <v>1673</v>
      </c>
      <c r="B54" s="33">
        <v>216000</v>
      </c>
      <c r="C54" s="34" t="s">
        <v>148</v>
      </c>
      <c r="D54" s="85" t="s">
        <v>41</v>
      </c>
      <c r="E54">
        <f ca="1">IF(ISERROR(OFFSET(Tabulation!L54,0,(COLUMN(E54)-COLUMN($E$2))*10)),"",OFFSET(Tabulation!L54,0,(COLUMN(E54)-COLUMN($E$2))*10))</f>
      </c>
      <c r="F54">
        <f ca="1">IF(ISERROR(OFFSET(Tabulation!M54,0,(COLUMN(F54)-COLUMN($E$2))*10)),"",OFFSET(Tabulation!M54,0,(COLUMN(F54)-COLUMN($E$2))*10))</f>
      </c>
      <c r="G54">
        <f ca="1">IF(ISERROR(OFFSET(Tabulation!N54,0,(COLUMN(G54)-COLUMN($E$2))*10)),"",OFFSET(Tabulation!N54,0,(COLUMN(G54)-COLUMN($E$2))*10))</f>
      </c>
      <c r="H54">
        <f ca="1">IF(ISERROR(OFFSET(Tabulation!O54,0,(COLUMN(H54)-COLUMN($E$2))*10)),"",OFFSET(Tabulation!O54,0,(COLUMN(H54)-COLUMN($E$2))*10))</f>
        <v>0.25472222222222224</v>
      </c>
      <c r="I54">
        <f ca="1">IF(ISERROR(OFFSET(Tabulation!P54,0,(COLUMN(I54)-COLUMN($E$2))*10)),"",OFFSET(Tabulation!P54,0,(COLUMN(I54)-COLUMN($E$2))*10))</f>
      </c>
      <c r="J54">
        <f ca="1">IF(ISERROR(OFFSET(Tabulation!Q54,0,(COLUMN(J54)-COLUMN($E$2))*10)),"",OFFSET(Tabulation!Q54,0,(COLUMN(J54)-COLUMN($E$2))*10))</f>
        <v>0.24777777777777776</v>
      </c>
      <c r="K54">
        <f ca="1">IF(ISERROR(OFFSET(Tabulation!R54,0,(COLUMN(K54)-COLUMN($E$2))*10)),"",OFFSET(Tabulation!R54,0,(COLUMN(K54)-COLUMN($E$2))*10))</f>
        <v>0.24930555555555556</v>
      </c>
      <c r="L54">
        <f ca="1">IF(ISERROR(OFFSET(Tabulation!S54,0,(COLUMN(L54)-COLUMN($E$2))*10)),"",OFFSET(Tabulation!S54,0,(COLUMN(L54)-COLUMN($E$2))*10))</f>
        <v>0.2473611111111111</v>
      </c>
      <c r="M54">
        <f ca="1">IF(ISERROR(OFFSET(Tabulation!T54,0,(COLUMN(M54)-COLUMN($E$2))*10)),"",OFFSET(Tabulation!T54,0,(COLUMN(M54)-COLUMN($E$2))*10))</f>
      </c>
      <c r="N54">
        <f ca="1">IF(ISERROR(OFFSET(Tabulation!U54,0,(COLUMN(N54)-COLUMN($E$2))*10)),"",OFFSET(Tabulation!U54,0,(COLUMN(N54)-COLUMN($E$2))*10))</f>
      </c>
      <c r="O54">
        <f ca="1">IF(ISERROR(OFFSET(Tabulation!V54,0,(COLUMN(O54)-COLUMN($E$2))*10)),"",OFFSET(Tabulation!V54,0,(COLUMN(O54)-COLUMN($E$2))*10))</f>
        <v>0.28055555555555556</v>
      </c>
      <c r="P54">
        <f ca="1">IF(ISERROR(OFFSET(Tabulation!W54,0,(COLUMN(P54)-COLUMN($E$2))*10)),"",OFFSET(Tabulation!W54,0,(COLUMN(P54)-COLUMN($E$2))*10))</f>
      </c>
      <c r="Q54">
        <f ca="1">IF(ISERROR(OFFSET(Tabulation!X54,0,(COLUMN(Q54)-COLUMN($E$2))*10)),"",OFFSET(Tabulation!X54,0,(COLUMN(Q54)-COLUMN($E$2))*10))</f>
      </c>
      <c r="R54">
        <f ca="1">IF(ISERROR(OFFSET(Tabulation!Y54,0,(COLUMN(R54)-COLUMN($E$2))*10)),"",OFFSET(Tabulation!Y54,0,(COLUMN(R54)-COLUMN($E$2))*10))</f>
      </c>
      <c r="S54">
        <f ca="1">IF(ISERROR(OFFSET(Tabulation!Z54,0,(COLUMN(S54)-COLUMN($E$2))*10)),"",OFFSET(Tabulation!Z54,0,(COLUMN(S54)-COLUMN($E$2))*10))</f>
      </c>
      <c r="T54">
        <f ca="1">IF(ISERROR(OFFSET(Tabulation!AA54,0,(COLUMN(T54)-COLUMN($E$2))*10)),"",OFFSET(Tabulation!AA54,0,(COLUMN(T54)-COLUMN($E$2))*10))</f>
      </c>
      <c r="U54">
        <f ca="1">IF(ISERROR(OFFSET(Tabulation!AB54,0,(COLUMN(U54)-COLUMN($E$2))*10)),"",OFFSET(Tabulation!AB54,0,(COLUMN(U54)-COLUMN($E$2))*10))</f>
      </c>
      <c r="V54">
        <f ca="1">IF(ISERROR(OFFSET(Tabulation!AC54,0,(COLUMN(V54)-COLUMN($E$2))*10)),"",OFFSET(Tabulation!AC54,0,(COLUMN(V54)-COLUMN($E$2))*10))</f>
      </c>
      <c r="W54">
        <f ca="1">IF(ISERROR(OFFSET(Tabulation!AD54,0,(COLUMN(W54)-COLUMN($E$2))*10)),"",OFFSET(Tabulation!AD54,0,(COLUMN(W54)-COLUMN($E$2))*10))</f>
      </c>
      <c r="X54">
        <f ca="1">IF(ISERROR(OFFSET(Tabulation!AE54,0,(COLUMN(X54)-COLUMN($E$2))*10)),"",OFFSET(Tabulation!AE54,0,(COLUMN(X54)-COLUMN($E$2))*10))</f>
      </c>
      <c r="Y54">
        <f ca="1">IF(ISERROR(OFFSET(Tabulation!AF54,0,(COLUMN(Y54)-COLUMN($E$2))*10)),"",OFFSET(Tabulation!AF54,0,(COLUMN(Y54)-COLUMN($E$2))*10))</f>
      </c>
      <c r="Z54">
        <f ca="1">IF(ISERROR(OFFSET(Tabulation!AG54,0,(COLUMN(Z54)-COLUMN($E$2))*10)),"",OFFSET(Tabulation!AG54,0,(COLUMN(Z54)-COLUMN($E$2))*10))</f>
      </c>
      <c r="AA54">
        <f ca="1">IF(ISERROR(OFFSET(Tabulation!AH54,0,(COLUMN(AA54)-COLUMN($E$2))*10)),"",OFFSET(Tabulation!AH54,0,(COLUMN(AA54)-COLUMN($E$2))*10))</f>
      </c>
      <c r="AB54">
        <f ca="1">IF(ISERROR(OFFSET(Tabulation!AI54,0,(COLUMN(AB54)-COLUMN($E$2))*10)),"",OFFSET(Tabulation!AI54,0,(COLUMN(AB54)-COLUMN($E$2))*10))</f>
      </c>
      <c r="AC54">
        <f ca="1">IF(ISERROR(OFFSET(Tabulation!AJ54,0,(COLUMN(AC54)-COLUMN($E$2))*10)),"",OFFSET(Tabulation!AJ54,0,(COLUMN(AC54)-COLUMN($E$2))*10))</f>
      </c>
      <c r="AD54">
        <f ca="1">IF(ISERROR(OFFSET(Tabulation!AK54,0,(COLUMN(AD54)-COLUMN($E$2))*10)),"",OFFSET(Tabulation!AK54,0,(COLUMN(AD54)-COLUMN($E$2))*10))</f>
      </c>
      <c r="AE54">
        <f ca="1">IF(ISERROR(OFFSET(Tabulation!AL54,0,(COLUMN(AE54)-COLUMN($E$2))*10)),"",OFFSET(Tabulation!AL54,0,(COLUMN(AE54)-COLUMN($E$2))*10))</f>
      </c>
      <c r="AF54">
        <f ca="1">IF(ISERROR(OFFSET(Tabulation!AM54,0,(COLUMN(AF54)-COLUMN($E$2))*10)),"",OFFSET(Tabulation!AM54,0,(COLUMN(AF54)-COLUMN($E$2))*10))</f>
      </c>
      <c r="AG54">
        <f ca="1">IF(ISERROR(OFFSET(Tabulation!AN54,0,(COLUMN(AG54)-COLUMN($E$2))*10)),"",OFFSET(Tabulation!AN54,0,(COLUMN(AG54)-COLUMN($E$2))*10))</f>
      </c>
      <c r="AH54">
        <f ca="1">IF(ISERROR(OFFSET(Tabulation!AO54,0,(COLUMN(AH54)-COLUMN($E$2))*10)),"",OFFSET(Tabulation!AO54,0,(COLUMN(AH54)-COLUMN($E$2))*10))</f>
      </c>
      <c r="AI54">
        <f ca="1">IF(ISERROR(OFFSET(Tabulation!AP54,0,(COLUMN(AI54)-COLUMN($E$2))*10)),"",OFFSET(Tabulation!AP54,0,(COLUMN(AI54)-COLUMN($E$2))*10))</f>
      </c>
      <c r="AJ54">
        <f ca="1">IF(ISERROR(OFFSET(Tabulation!AQ54,0,(COLUMN(AJ54)-COLUMN($E$2))*10)),"",OFFSET(Tabulation!AQ54,0,(COLUMN(AJ54)-COLUMN($E$2))*10))</f>
      </c>
      <c r="AK54">
        <f ca="1">IF(ISERROR(OFFSET(Tabulation!AR54,0,(COLUMN(AK54)-COLUMN($E$2))*10)),"",OFFSET(Tabulation!AR54,0,(COLUMN(AK54)-COLUMN($E$2))*10))</f>
      </c>
      <c r="AL54">
        <f ca="1">IF(ISERROR(OFFSET(Tabulation!AS54,0,(COLUMN(AL54)-COLUMN($E$2))*10)),"",OFFSET(Tabulation!AS54,0,(COLUMN(AL54)-COLUMN($E$2))*10))</f>
      </c>
      <c r="AM54">
        <f ca="1">IF(ISERROR(OFFSET(Tabulation!AT54,0,(COLUMN(AM54)-COLUMN($E$2))*10)),"",OFFSET(Tabulation!AT54,0,(COLUMN(AM54)-COLUMN($E$2))*10))</f>
      </c>
      <c r="AN54">
        <f ca="1">IF(ISERROR(OFFSET(Tabulation!AU54,0,(COLUMN(AN54)-COLUMN($E$2))*10)),"",OFFSET(Tabulation!AU54,0,(COLUMN(AN54)-COLUMN($E$2))*10))</f>
      </c>
      <c r="AO54">
        <f ca="1">IF(ISERROR(OFFSET(Tabulation!AV54,0,(COLUMN(AO54)-COLUMN($E$2))*10)),"",OFFSET(Tabulation!AV54,0,(COLUMN(AO54)-COLUMN($E$2))*10))</f>
      </c>
      <c r="AP54" s="1">
        <f t="shared" si="2"/>
        <v>0.2473611111111111</v>
      </c>
      <c r="AQ54">
        <f t="shared" si="3"/>
        <v>8</v>
      </c>
      <c r="AR54" t="str">
        <f ca="1">IF(ISBLANK((OFFSET(Tabulation!E54,0,($AQ54-1)*11))),"",OFFSET(Tabulation!E54,0,($AQ54-1)*11))</f>
        <v>U S Foods </v>
      </c>
      <c r="AS54" t="str">
        <f ca="1">IF(ISBLANK((OFFSET(Tabulation!F54,0,($AQ54-1)*11))),"",OFFSET(Tabulation!F54,0,($AQ54-1)*11))</f>
        <v>EOM 10</v>
      </c>
      <c r="AT54" t="str">
        <f ca="1">IF(ISBLANK((OFFSET(Tabulation!G54,0,($AQ54-1)*11))),"",OFFSET(Tabulation!G54,0,($AQ54-1)*11))</f>
        <v>Belgian Chef</v>
      </c>
      <c r="AU54" t="str">
        <f ca="1">IF(ISBLANK((OFFSET(Tabulation!H54,0,($AQ54-1)*11))),"",OFFSET(Tabulation!H54,0,($AQ54-1)*11))</f>
        <v>6762785</v>
      </c>
      <c r="AV54" t="str">
        <f ca="1">IF(ISBLANK((OFFSET(Tabulation!I54,0,($AQ54-1)*11))),"",OFFSET(Tabulation!I54,0,($AQ54-1)*11))</f>
        <v>144/1.1 oz</v>
      </c>
      <c r="AW54">
        <f ca="1">IF(ISBLANK((OFFSET(Tabulation!J54,0,($AQ54-1)*11))),"",OFFSET(Tabulation!J54,0,($AQ54-1)*11))</f>
        <v>72</v>
      </c>
      <c r="AX54">
        <f ca="1">IF(ISBLANK((OFFSET(Tabulation!K54,0,($AQ54-1)*11))),"",OFFSET(Tabulation!K54,0,($AQ54-1)*11))</f>
        <v>17.81</v>
      </c>
      <c r="AY54">
        <f ca="1">IF(ISBLANK((OFFSET(Tabulation!L54,0,($AQ54-1)*11))),"",OFFSET(Tabulation!L54,0,($AQ54-1)*11))</f>
        <v>0.2473611111111111</v>
      </c>
      <c r="AZ54">
        <f ca="1">IF(ISBLANK((OFFSET(Tabulation!M54,0,($AQ54-1)*11))),"",OFFSET(Tabulation!M54,0,($AQ54-1)*11))</f>
        <v>53430</v>
      </c>
      <c r="BA54" t="str">
        <f ca="1">IF(ISBLANK((OFFSET(Tabulation!N54,0,($AQ54-1)*11))),"",OFFSET(Tabulation!N54,0,($AQ54-1)*11))</f>
        <v>Yes</v>
      </c>
      <c r="BB54" t="str">
        <f ca="1">IF(ISBLANK((OFFSET(Tabulation!O54,0,($AQ54-1)*11))),"",OFFSET(Tabulation!O54,0,($AQ54-1)*11))</f>
        <v>MFG# 2514</v>
      </c>
    </row>
    <row r="55" spans="1:54" ht="108.75" thickBot="1">
      <c r="A55" s="41">
        <v>1674</v>
      </c>
      <c r="B55" s="37">
        <v>160000</v>
      </c>
      <c r="C55" s="38" t="s">
        <v>148</v>
      </c>
      <c r="D55" s="85" t="s">
        <v>42</v>
      </c>
      <c r="E55">
        <f ca="1">IF(ISERROR(OFFSET(Tabulation!L55,0,(COLUMN(E55)-COLUMN($E$2))*10)),"",OFFSET(Tabulation!L55,0,(COLUMN(E55)-COLUMN($E$2))*10))</f>
      </c>
      <c r="F55">
        <f ca="1">IF(ISERROR(OFFSET(Tabulation!M55,0,(COLUMN(F55)-COLUMN($E$2))*10)),"",OFFSET(Tabulation!M55,0,(COLUMN(F55)-COLUMN($E$2))*10))</f>
      </c>
      <c r="G55">
        <f ca="1">IF(ISERROR(OFFSET(Tabulation!N55,0,(COLUMN(G55)-COLUMN($E$2))*10)),"",OFFSET(Tabulation!N55,0,(COLUMN(G55)-COLUMN($E$2))*10))</f>
      </c>
      <c r="H55">
        <f ca="1">IF(ISERROR(OFFSET(Tabulation!O55,0,(COLUMN(H55)-COLUMN($E$2))*10)),"",OFFSET(Tabulation!O55,0,(COLUMN(H55)-COLUMN($E$2))*10))</f>
        <v>0.30062500000000003</v>
      </c>
      <c r="I55">
        <f ca="1">IF(ISERROR(OFFSET(Tabulation!P55,0,(COLUMN(I55)-COLUMN($E$2))*10)),"",OFFSET(Tabulation!P55,0,(COLUMN(I55)-COLUMN($E$2))*10))</f>
      </c>
      <c r="J55">
        <f ca="1">IF(ISERROR(OFFSET(Tabulation!Q55,0,(COLUMN(J55)-COLUMN($E$2))*10)),"",OFFSET(Tabulation!Q55,0,(COLUMN(J55)-COLUMN($E$2))*10))</f>
        <v>0.32</v>
      </c>
      <c r="K55">
        <f ca="1">IF(ISERROR(OFFSET(Tabulation!R55,0,(COLUMN(K55)-COLUMN($E$2))*10)),"",OFFSET(Tabulation!R55,0,(COLUMN(K55)-COLUMN($E$2))*10))</f>
      </c>
      <c r="L55">
        <f ca="1">IF(ISERROR(OFFSET(Tabulation!S55,0,(COLUMN(L55)-COLUMN($E$2))*10)),"",OFFSET(Tabulation!S55,0,(COLUMN(L55)-COLUMN($E$2))*10))</f>
        <v>26.69</v>
      </c>
      <c r="M55">
        <f ca="1">IF(ISERROR(OFFSET(Tabulation!T55,0,(COLUMN(M55)-COLUMN($E$2))*10)),"",OFFSET(Tabulation!T55,0,(COLUMN(M55)-COLUMN($E$2))*10))</f>
      </c>
      <c r="N55">
        <f ca="1">IF(ISERROR(OFFSET(Tabulation!U55,0,(COLUMN(N55)-COLUMN($E$2))*10)),"",OFFSET(Tabulation!U55,0,(COLUMN(N55)-COLUMN($E$2))*10))</f>
      </c>
      <c r="O55">
        <f ca="1">IF(ISERROR(OFFSET(Tabulation!V55,0,(COLUMN(O55)-COLUMN($E$2))*10)),"",OFFSET(Tabulation!V55,0,(COLUMN(O55)-COLUMN($E$2))*10))</f>
        <v>0.32825000000000004</v>
      </c>
      <c r="P55">
        <f ca="1">IF(ISERROR(OFFSET(Tabulation!W55,0,(COLUMN(P55)-COLUMN($E$2))*10)),"",OFFSET(Tabulation!W55,0,(COLUMN(P55)-COLUMN($E$2))*10))</f>
        <v>25.35</v>
      </c>
      <c r="Q55">
        <f ca="1">IF(ISERROR(OFFSET(Tabulation!X55,0,(COLUMN(Q55)-COLUMN($E$2))*10)),"",OFFSET(Tabulation!X55,0,(COLUMN(Q55)-COLUMN($E$2))*10))</f>
      </c>
      <c r="R55">
        <f ca="1">IF(ISERROR(OFFSET(Tabulation!Y55,0,(COLUMN(R55)-COLUMN($E$2))*10)),"",OFFSET(Tabulation!Y55,0,(COLUMN(R55)-COLUMN($E$2))*10))</f>
      </c>
      <c r="S55">
        <f ca="1">IF(ISERROR(OFFSET(Tabulation!Z55,0,(COLUMN(S55)-COLUMN($E$2))*10)),"",OFFSET(Tabulation!Z55,0,(COLUMN(S55)-COLUMN($E$2))*10))</f>
      </c>
      <c r="T55">
        <f ca="1">IF(ISERROR(OFFSET(Tabulation!AA55,0,(COLUMN(T55)-COLUMN($E$2))*10)),"",OFFSET(Tabulation!AA55,0,(COLUMN(T55)-COLUMN($E$2))*10))</f>
      </c>
      <c r="U55">
        <f ca="1">IF(ISERROR(OFFSET(Tabulation!AB55,0,(COLUMN(U55)-COLUMN($E$2))*10)),"",OFFSET(Tabulation!AB55,0,(COLUMN(U55)-COLUMN($E$2))*10))</f>
        <v>24.15</v>
      </c>
      <c r="V55">
        <f ca="1">IF(ISERROR(OFFSET(Tabulation!AC55,0,(COLUMN(V55)-COLUMN($E$2))*10)),"",OFFSET(Tabulation!AC55,0,(COLUMN(V55)-COLUMN($E$2))*10))</f>
      </c>
      <c r="W55">
        <f ca="1">IF(ISERROR(OFFSET(Tabulation!AD55,0,(COLUMN(W55)-COLUMN($E$2))*10)),"",OFFSET(Tabulation!AD55,0,(COLUMN(W55)-COLUMN($E$2))*10))</f>
      </c>
      <c r="X55">
        <f ca="1">IF(ISERROR(OFFSET(Tabulation!AE55,0,(COLUMN(X55)-COLUMN($E$2))*10)),"",OFFSET(Tabulation!AE55,0,(COLUMN(X55)-COLUMN($E$2))*10))</f>
      </c>
      <c r="Y55">
        <f ca="1">IF(ISERROR(OFFSET(Tabulation!AF55,0,(COLUMN(Y55)-COLUMN($E$2))*10)),"",OFFSET(Tabulation!AF55,0,(COLUMN(Y55)-COLUMN($E$2))*10))</f>
      </c>
      <c r="Z55">
        <f ca="1">IF(ISERROR(OFFSET(Tabulation!AG55,0,(COLUMN(Z55)-COLUMN($E$2))*10)),"",OFFSET(Tabulation!AG55,0,(COLUMN(Z55)-COLUMN($E$2))*10))</f>
      </c>
      <c r="AA55">
        <f ca="1">IF(ISERROR(OFFSET(Tabulation!AH55,0,(COLUMN(AA55)-COLUMN($E$2))*10)),"",OFFSET(Tabulation!AH55,0,(COLUMN(AA55)-COLUMN($E$2))*10))</f>
      </c>
      <c r="AB55">
        <f ca="1">IF(ISERROR(OFFSET(Tabulation!AI55,0,(COLUMN(AB55)-COLUMN($E$2))*10)),"",OFFSET(Tabulation!AI55,0,(COLUMN(AB55)-COLUMN($E$2))*10))</f>
      </c>
      <c r="AC55">
        <f ca="1">IF(ISERROR(OFFSET(Tabulation!AJ55,0,(COLUMN(AC55)-COLUMN($E$2))*10)),"",OFFSET(Tabulation!AJ55,0,(COLUMN(AC55)-COLUMN($E$2))*10))</f>
      </c>
      <c r="AD55">
        <f ca="1">IF(ISERROR(OFFSET(Tabulation!AK55,0,(COLUMN(AD55)-COLUMN($E$2))*10)),"",OFFSET(Tabulation!AK55,0,(COLUMN(AD55)-COLUMN($E$2))*10))</f>
      </c>
      <c r="AE55">
        <f ca="1">IF(ISERROR(OFFSET(Tabulation!AL55,0,(COLUMN(AE55)-COLUMN($E$2))*10)),"",OFFSET(Tabulation!AL55,0,(COLUMN(AE55)-COLUMN($E$2))*10))</f>
      </c>
      <c r="AF55">
        <f ca="1">IF(ISERROR(OFFSET(Tabulation!AM55,0,(COLUMN(AF55)-COLUMN($E$2))*10)),"",OFFSET(Tabulation!AM55,0,(COLUMN(AF55)-COLUMN($E$2))*10))</f>
      </c>
      <c r="AG55">
        <f ca="1">IF(ISERROR(OFFSET(Tabulation!AN55,0,(COLUMN(AG55)-COLUMN($E$2))*10)),"",OFFSET(Tabulation!AN55,0,(COLUMN(AG55)-COLUMN($E$2))*10))</f>
      </c>
      <c r="AH55">
        <f ca="1">IF(ISERROR(OFFSET(Tabulation!AO55,0,(COLUMN(AH55)-COLUMN($E$2))*10)),"",OFFSET(Tabulation!AO55,0,(COLUMN(AH55)-COLUMN($E$2))*10))</f>
      </c>
      <c r="AI55">
        <f ca="1">IF(ISERROR(OFFSET(Tabulation!AP55,0,(COLUMN(AI55)-COLUMN($E$2))*10)),"",OFFSET(Tabulation!AP55,0,(COLUMN(AI55)-COLUMN($E$2))*10))</f>
      </c>
      <c r="AJ55">
        <f ca="1">IF(ISERROR(OFFSET(Tabulation!AQ55,0,(COLUMN(AJ55)-COLUMN($E$2))*10)),"",OFFSET(Tabulation!AQ55,0,(COLUMN(AJ55)-COLUMN($E$2))*10))</f>
      </c>
      <c r="AK55">
        <f ca="1">IF(ISERROR(OFFSET(Tabulation!AR55,0,(COLUMN(AK55)-COLUMN($E$2))*10)),"",OFFSET(Tabulation!AR55,0,(COLUMN(AK55)-COLUMN($E$2))*10))</f>
      </c>
      <c r="AL55">
        <f ca="1">IF(ISERROR(OFFSET(Tabulation!AS55,0,(COLUMN(AL55)-COLUMN($E$2))*10)),"",OFFSET(Tabulation!AS55,0,(COLUMN(AL55)-COLUMN($E$2))*10))</f>
      </c>
      <c r="AM55">
        <f ca="1">IF(ISERROR(OFFSET(Tabulation!AT55,0,(COLUMN(AM55)-COLUMN($E$2))*10)),"",OFFSET(Tabulation!AT55,0,(COLUMN(AM55)-COLUMN($E$2))*10))</f>
      </c>
      <c r="AN55">
        <f ca="1">IF(ISERROR(OFFSET(Tabulation!AU55,0,(COLUMN(AN55)-COLUMN($E$2))*10)),"",OFFSET(Tabulation!AU55,0,(COLUMN(AN55)-COLUMN($E$2))*10))</f>
      </c>
      <c r="AO55">
        <f ca="1">IF(ISERROR(OFFSET(Tabulation!AV55,0,(COLUMN(AO55)-COLUMN($E$2))*10)),"",OFFSET(Tabulation!AV55,0,(COLUMN(AO55)-COLUMN($E$2))*10))</f>
      </c>
      <c r="AP55" s="1">
        <f t="shared" si="2"/>
        <v>0.30062500000000003</v>
      </c>
      <c r="AQ55">
        <f t="shared" si="3"/>
        <v>4</v>
      </c>
      <c r="AR55" t="str">
        <f ca="1">IF(ISBLANK((OFFSET(Tabulation!E55,0,($AQ55-1)*11))),"",OFFSET(Tabulation!E55,0,($AQ55-1)*11))</f>
        <v>Sysco Memphis LLC</v>
      </c>
      <c r="AS55" t="str">
        <f ca="1">IF(ISBLANK((OFFSET(Tabulation!F55,0,($AQ55-1)*11))),"",OFFSET(Tabulation!F55,0,($AQ55-1)*11))</f>
        <v>2%10 Net 30</v>
      </c>
      <c r="AT55" t="str">
        <f ca="1">IF(ISBLANK((OFFSET(Tabulation!G55,0,($AQ55-1)*11))),"",OFFSET(Tabulation!G55,0,($AQ55-1)*11))</f>
        <v>Super Bakery</v>
      </c>
      <c r="AU55" t="str">
        <f ca="1">IF(ISBLANK((OFFSET(Tabulation!H55,0,($AQ55-1)*11))),"",OFFSET(Tabulation!H55,0,($AQ55-1)*11))</f>
        <v>6000</v>
      </c>
      <c r="AV55" t="str">
        <f ca="1">IF(ISBLANK((OFFSET(Tabulation!I55,0,($AQ55-1)*11))),"",OFFSET(Tabulation!I55,0,($AQ55-1)*11))</f>
        <v>80/2.5 oz</v>
      </c>
      <c r="AW55">
        <f ca="1">IF(ISBLANK((OFFSET(Tabulation!J55,0,($AQ55-1)*11))),"",OFFSET(Tabulation!J55,0,($AQ55-1)*11))</f>
        <v>80</v>
      </c>
      <c r="AX55">
        <f ca="1">IF(ISBLANK((OFFSET(Tabulation!K55,0,($AQ55-1)*11))),"",OFFSET(Tabulation!K55,0,($AQ55-1)*11))</f>
        <v>24.05</v>
      </c>
      <c r="AY55">
        <f ca="1">IF(ISBLANK((OFFSET(Tabulation!L55,0,($AQ55-1)*11))),"",OFFSET(Tabulation!L55,0,($AQ55-1)*11))</f>
        <v>0.30062500000000003</v>
      </c>
      <c r="AZ55">
        <f ca="1">IF(ISBLANK((OFFSET(Tabulation!M55,0,($AQ55-1)*11))),"",OFFSET(Tabulation!M55,0,($AQ55-1)*11))</f>
        <v>48100</v>
      </c>
      <c r="BA55" t="str">
        <f ca="1">IF(ISBLANK((OFFSET(Tabulation!N55,0,($AQ55-1)*11))),"",OFFSET(Tabulation!N55,0,($AQ55-1)*11))</f>
        <v>Yes</v>
      </c>
      <c r="BB55" t="str">
        <f ca="1">IF(ISBLANK((OFFSET(Tabulation!O55,0,($AQ55-1)*11))),"",OFFSET(Tabulation!O55,0,($AQ55-1)*11))</f>
        <v>Based on ship lot</v>
      </c>
    </row>
    <row r="56" spans="1:54" ht="60">
      <c r="A56" s="44">
        <v>1675</v>
      </c>
      <c r="B56" s="42">
        <v>15000</v>
      </c>
      <c r="C56" s="43" t="s">
        <v>149</v>
      </c>
      <c r="D56" s="72" t="s">
        <v>12</v>
      </c>
      <c r="E56">
        <f ca="1">IF(ISERROR(OFFSET(Tabulation!L56,0,(COLUMN(E56)-COLUMN($E$2))*10)),"",OFFSET(Tabulation!L56,0,(COLUMN(E56)-COLUMN($E$2))*10))</f>
      </c>
      <c r="F56">
        <f ca="1">IF(ISERROR(OFFSET(Tabulation!M56,0,(COLUMN(F56)-COLUMN($E$2))*10)),"",OFFSET(Tabulation!M56,0,(COLUMN(F56)-COLUMN($E$2))*10))</f>
      </c>
      <c r="G56">
        <f ca="1">IF(ISERROR(OFFSET(Tabulation!N56,0,(COLUMN(G56)-COLUMN($E$2))*10)),"",OFFSET(Tabulation!N56,0,(COLUMN(G56)-COLUMN($E$2))*10))</f>
      </c>
      <c r="H56">
        <f ca="1">IF(ISERROR(OFFSET(Tabulation!O56,0,(COLUMN(H56)-COLUMN($E$2))*10)),"",OFFSET(Tabulation!O56,0,(COLUMN(H56)-COLUMN($E$2))*10))</f>
        <v>0.08333333333333333</v>
      </c>
      <c r="I56">
        <f ca="1">IF(ISERROR(OFFSET(Tabulation!P56,0,(COLUMN(I56)-COLUMN($E$2))*10)),"",OFFSET(Tabulation!P56,0,(COLUMN(I56)-COLUMN($E$2))*10))</f>
      </c>
      <c r="J56">
        <f ca="1">IF(ISERROR(OFFSET(Tabulation!Q56,0,(COLUMN(J56)-COLUMN($E$2))*10)),"",OFFSET(Tabulation!Q56,0,(COLUMN(J56)-COLUMN($E$2))*10))</f>
      </c>
      <c r="K56">
        <f ca="1">IF(ISERROR(OFFSET(Tabulation!R56,0,(COLUMN(K56)-COLUMN($E$2))*10)),"",OFFSET(Tabulation!R56,0,(COLUMN(K56)-COLUMN($E$2))*10))</f>
        <v>0.04593253968253968</v>
      </c>
      <c r="L56">
        <f ca="1">IF(ISERROR(OFFSET(Tabulation!S56,0,(COLUMN(L56)-COLUMN($E$2))*10)),"",OFFSET(Tabulation!S56,0,(COLUMN(L56)-COLUMN($E$2))*10))</f>
        <v>0.05498015873015873</v>
      </c>
      <c r="M56">
        <f ca="1">IF(ISERROR(OFFSET(Tabulation!T56,0,(COLUMN(M56)-COLUMN($E$2))*10)),"",OFFSET(Tabulation!T56,0,(COLUMN(M56)-COLUMN($E$2))*10))</f>
      </c>
      <c r="N56">
        <f ca="1">IF(ISERROR(OFFSET(Tabulation!U56,0,(COLUMN(N56)-COLUMN($E$2))*10)),"",OFFSET(Tabulation!U56,0,(COLUMN(N56)-COLUMN($E$2))*10))</f>
      </c>
      <c r="O56">
        <f ca="1">IF(ISERROR(OFFSET(Tabulation!V56,0,(COLUMN(O56)-COLUMN($E$2))*10)),"",OFFSET(Tabulation!V56,0,(COLUMN(O56)-COLUMN($E$2))*10))</f>
        <v>0.054742063492063495</v>
      </c>
      <c r="P56">
        <f ca="1">IF(ISERROR(OFFSET(Tabulation!W56,0,(COLUMN(P56)-COLUMN($E$2))*10)),"",OFFSET(Tabulation!W56,0,(COLUMN(P56)-COLUMN($E$2))*10))</f>
      </c>
      <c r="Q56">
        <f ca="1">IF(ISERROR(OFFSET(Tabulation!X56,0,(COLUMN(Q56)-COLUMN($E$2))*10)),"",OFFSET(Tabulation!X56,0,(COLUMN(Q56)-COLUMN($E$2))*10))</f>
      </c>
      <c r="R56">
        <f ca="1">IF(ISERROR(OFFSET(Tabulation!Y56,0,(COLUMN(R56)-COLUMN($E$2))*10)),"",OFFSET(Tabulation!Y56,0,(COLUMN(R56)-COLUMN($E$2))*10))</f>
      </c>
      <c r="S56">
        <f ca="1">IF(ISERROR(OFFSET(Tabulation!Z56,0,(COLUMN(S56)-COLUMN($E$2))*10)),"",OFFSET(Tabulation!Z56,0,(COLUMN(S56)-COLUMN($E$2))*10))</f>
      </c>
      <c r="T56">
        <f ca="1">IF(ISERROR(OFFSET(Tabulation!AA56,0,(COLUMN(T56)-COLUMN($E$2))*10)),"",OFFSET(Tabulation!AA56,0,(COLUMN(T56)-COLUMN($E$2))*10))</f>
      </c>
      <c r="U56">
        <f ca="1">IF(ISERROR(OFFSET(Tabulation!AB56,0,(COLUMN(U56)-COLUMN($E$2))*10)),"",OFFSET(Tabulation!AB56,0,(COLUMN(U56)-COLUMN($E$2))*10))</f>
      </c>
      <c r="V56">
        <f ca="1">IF(ISERROR(OFFSET(Tabulation!AC56,0,(COLUMN(V56)-COLUMN($E$2))*10)),"",OFFSET(Tabulation!AC56,0,(COLUMN(V56)-COLUMN($E$2))*10))</f>
      </c>
      <c r="W56">
        <f ca="1">IF(ISERROR(OFFSET(Tabulation!AD56,0,(COLUMN(W56)-COLUMN($E$2))*10)),"",OFFSET(Tabulation!AD56,0,(COLUMN(W56)-COLUMN($E$2))*10))</f>
      </c>
      <c r="X56">
        <f ca="1">IF(ISERROR(OFFSET(Tabulation!AE56,0,(COLUMN(X56)-COLUMN($E$2))*10)),"",OFFSET(Tabulation!AE56,0,(COLUMN(X56)-COLUMN($E$2))*10))</f>
      </c>
      <c r="Y56">
        <f ca="1">IF(ISERROR(OFFSET(Tabulation!AF56,0,(COLUMN(Y56)-COLUMN($E$2))*10)),"",OFFSET(Tabulation!AF56,0,(COLUMN(Y56)-COLUMN($E$2))*10))</f>
      </c>
      <c r="Z56">
        <f ca="1">IF(ISERROR(OFFSET(Tabulation!AG56,0,(COLUMN(Z56)-COLUMN($E$2))*10)),"",OFFSET(Tabulation!AG56,0,(COLUMN(Z56)-COLUMN($E$2))*10))</f>
      </c>
      <c r="AA56">
        <f ca="1">IF(ISERROR(OFFSET(Tabulation!AH56,0,(COLUMN(AA56)-COLUMN($E$2))*10)),"",OFFSET(Tabulation!AH56,0,(COLUMN(AA56)-COLUMN($E$2))*10))</f>
      </c>
      <c r="AB56">
        <f ca="1">IF(ISERROR(OFFSET(Tabulation!AI56,0,(COLUMN(AB56)-COLUMN($E$2))*10)),"",OFFSET(Tabulation!AI56,0,(COLUMN(AB56)-COLUMN($E$2))*10))</f>
      </c>
      <c r="AC56">
        <f ca="1">IF(ISERROR(OFFSET(Tabulation!AJ56,0,(COLUMN(AC56)-COLUMN($E$2))*10)),"",OFFSET(Tabulation!AJ56,0,(COLUMN(AC56)-COLUMN($E$2))*10))</f>
      </c>
      <c r="AD56">
        <f ca="1">IF(ISERROR(OFFSET(Tabulation!AK56,0,(COLUMN(AD56)-COLUMN($E$2))*10)),"",OFFSET(Tabulation!AK56,0,(COLUMN(AD56)-COLUMN($E$2))*10))</f>
      </c>
      <c r="AE56">
        <f ca="1">IF(ISERROR(OFFSET(Tabulation!AL56,0,(COLUMN(AE56)-COLUMN($E$2))*10)),"",OFFSET(Tabulation!AL56,0,(COLUMN(AE56)-COLUMN($E$2))*10))</f>
      </c>
      <c r="AF56">
        <f ca="1">IF(ISERROR(OFFSET(Tabulation!AM56,0,(COLUMN(AF56)-COLUMN($E$2))*10)),"",OFFSET(Tabulation!AM56,0,(COLUMN(AF56)-COLUMN($E$2))*10))</f>
      </c>
      <c r="AG56">
        <f ca="1">IF(ISERROR(OFFSET(Tabulation!AN56,0,(COLUMN(AG56)-COLUMN($E$2))*10)),"",OFFSET(Tabulation!AN56,0,(COLUMN(AG56)-COLUMN($E$2))*10))</f>
      </c>
      <c r="AH56">
        <f ca="1">IF(ISERROR(OFFSET(Tabulation!AO56,0,(COLUMN(AH56)-COLUMN($E$2))*10)),"",OFFSET(Tabulation!AO56,0,(COLUMN(AH56)-COLUMN($E$2))*10))</f>
      </c>
      <c r="AI56">
        <f ca="1">IF(ISERROR(OFFSET(Tabulation!AP56,0,(COLUMN(AI56)-COLUMN($E$2))*10)),"",OFFSET(Tabulation!AP56,0,(COLUMN(AI56)-COLUMN($E$2))*10))</f>
      </c>
      <c r="AJ56">
        <f ca="1">IF(ISERROR(OFFSET(Tabulation!AQ56,0,(COLUMN(AJ56)-COLUMN($E$2))*10)),"",OFFSET(Tabulation!AQ56,0,(COLUMN(AJ56)-COLUMN($E$2))*10))</f>
      </c>
      <c r="AK56">
        <f ca="1">IF(ISERROR(OFFSET(Tabulation!AR56,0,(COLUMN(AK56)-COLUMN($E$2))*10)),"",OFFSET(Tabulation!AR56,0,(COLUMN(AK56)-COLUMN($E$2))*10))</f>
      </c>
      <c r="AL56">
        <f ca="1">IF(ISERROR(OFFSET(Tabulation!AS56,0,(COLUMN(AL56)-COLUMN($E$2))*10)),"",OFFSET(Tabulation!AS56,0,(COLUMN(AL56)-COLUMN($E$2))*10))</f>
      </c>
      <c r="AM56">
        <f ca="1">IF(ISERROR(OFFSET(Tabulation!AT56,0,(COLUMN(AM56)-COLUMN($E$2))*10)),"",OFFSET(Tabulation!AT56,0,(COLUMN(AM56)-COLUMN($E$2))*10))</f>
      </c>
      <c r="AN56">
        <f ca="1">IF(ISERROR(OFFSET(Tabulation!AU56,0,(COLUMN(AN56)-COLUMN($E$2))*10)),"",OFFSET(Tabulation!AU56,0,(COLUMN(AN56)-COLUMN($E$2))*10))</f>
      </c>
      <c r="AO56">
        <f ca="1">IF(ISERROR(OFFSET(Tabulation!AV56,0,(COLUMN(AO56)-COLUMN($E$2))*10)),"",OFFSET(Tabulation!AV56,0,(COLUMN(AO56)-COLUMN($E$2))*10))</f>
      </c>
      <c r="AP56" s="1">
        <f t="shared" si="2"/>
        <v>0.04593253968253968</v>
      </c>
      <c r="AQ56">
        <f t="shared" si="3"/>
        <v>7</v>
      </c>
      <c r="AR56" t="str">
        <f ca="1">IF(ISBLANK((OFFSET(Tabulation!E56,0,($AQ56-1)*11))),"",OFFSET(Tabulation!E56,0,($AQ56-1)*11))</f>
        <v>Dori Foods</v>
      </c>
      <c r="AS56" t="str">
        <f ca="1">IF(ISBLANK((OFFSET(Tabulation!F56,0,($AQ56-1)*11))),"",OFFSET(Tabulation!F56,0,($AQ56-1)*11))</f>
        <v>Net 30</v>
      </c>
      <c r="AT56" t="str">
        <f ca="1">IF(ISBLANK((OFFSET(Tabulation!G56,0,($AQ56-1)*11))),"",OFFSET(Tabulation!G56,0,($AQ56-1)*11))</f>
        <v>Glister</v>
      </c>
      <c r="AU56" t="str">
        <f ca="1">IF(ISBLANK((OFFSET(Tabulation!H56,0,($AQ56-1)*11))),"",OFFSET(Tabulation!H56,0,($AQ56-1)*11))</f>
        <v>64196</v>
      </c>
      <c r="AV56" t="str">
        <f ca="1">IF(ISBLANK((OFFSET(Tabulation!I56,0,($AQ56-1)*11))),"",OFFSET(Tabulation!I56,0,($AQ56-1)*11))</f>
        <v>50 #</v>
      </c>
      <c r="AW56">
        <f ca="1">IF(ISBLANK((OFFSET(Tabulation!J56,0,($AQ56-1)*11))),"",OFFSET(Tabulation!J56,0,($AQ56-1)*11))</f>
        <v>504</v>
      </c>
      <c r="AX56">
        <f ca="1">IF(ISBLANK((OFFSET(Tabulation!K56,0,($AQ56-1)*11))),"",OFFSET(Tabulation!K56,0,($AQ56-1)*11))</f>
        <v>23.15</v>
      </c>
      <c r="AY56">
        <f ca="1">IF(ISBLANK((OFFSET(Tabulation!L56,0,($AQ56-1)*11))),"",OFFSET(Tabulation!L56,0,($AQ56-1)*11))</f>
        <v>0.04593253968253968</v>
      </c>
      <c r="AZ56">
        <f ca="1">IF(ISBLANK((OFFSET(Tabulation!M56,0,($AQ56-1)*11))),"",OFFSET(Tabulation!M56,0,($AQ56-1)*11))</f>
        <v>6945</v>
      </c>
      <c r="BA56" t="str">
        <f ca="1">IF(ISBLANK((OFFSET(Tabulation!N56,0,($AQ56-1)*11))),"",OFFSET(Tabulation!N56,0,($AQ56-1)*11))</f>
        <v>Yes</v>
      </c>
      <c r="BB56">
        <f ca="1">IF(ISBLANK((OFFSET(Tabulation!O56,0,($AQ56-1)*11))),"",OFFSET(Tabulation!O56,0,($AQ56-1)*11))</f>
      </c>
    </row>
    <row r="57" spans="1:54" ht="96">
      <c r="A57" s="25">
        <v>1676</v>
      </c>
      <c r="B57" s="20">
        <v>500</v>
      </c>
      <c r="C57" s="21" t="s">
        <v>147</v>
      </c>
      <c r="D57" s="82" t="s">
        <v>574</v>
      </c>
      <c r="E57">
        <f ca="1">IF(ISERROR(OFFSET(Tabulation!L57,0,(COLUMN(E57)-COLUMN($E$2))*10)),"",OFFSET(Tabulation!L57,0,(COLUMN(E57)-COLUMN($E$2))*10))</f>
      </c>
      <c r="F57">
        <f ca="1">IF(ISERROR(OFFSET(Tabulation!M57,0,(COLUMN(F57)-COLUMN($E$2))*10)),"",OFFSET(Tabulation!M57,0,(COLUMN(F57)-COLUMN($E$2))*10))</f>
      </c>
      <c r="G57">
        <f ca="1">IF(ISERROR(OFFSET(Tabulation!N57,0,(COLUMN(G57)-COLUMN($E$2))*10)),"",OFFSET(Tabulation!N57,0,(COLUMN(G57)-COLUMN($E$2))*10))</f>
      </c>
      <c r="H57">
        <f ca="1">IF(ISERROR(OFFSET(Tabulation!O57,0,(COLUMN(H57)-COLUMN($E$2))*10)),"",OFFSET(Tabulation!O57,0,(COLUMN(H57)-COLUMN($E$2))*10))</f>
      </c>
      <c r="I57">
        <f ca="1">IF(ISERROR(OFFSET(Tabulation!P57,0,(COLUMN(I57)-COLUMN($E$2))*10)),"",OFFSET(Tabulation!P57,0,(COLUMN(I57)-COLUMN($E$2))*10))</f>
      </c>
      <c r="J57">
        <f ca="1">IF(ISERROR(OFFSET(Tabulation!Q57,0,(COLUMN(J57)-COLUMN($E$2))*10)),"",OFFSET(Tabulation!Q57,0,(COLUMN(J57)-COLUMN($E$2))*10))</f>
      </c>
      <c r="K57">
        <f ca="1">IF(ISERROR(OFFSET(Tabulation!R57,0,(COLUMN(K57)-COLUMN($E$2))*10)),"",OFFSET(Tabulation!R57,0,(COLUMN(K57)-COLUMN($E$2))*10))</f>
      </c>
      <c r="L57">
        <f ca="1">IF(ISERROR(OFFSET(Tabulation!S57,0,(COLUMN(L57)-COLUMN($E$2))*10)),"",OFFSET(Tabulation!S57,0,(COLUMN(L57)-COLUMN($E$2))*10))</f>
      </c>
      <c r="M57">
        <f ca="1">IF(ISERROR(OFFSET(Tabulation!T57,0,(COLUMN(M57)-COLUMN($E$2))*10)),"",OFFSET(Tabulation!T57,0,(COLUMN(M57)-COLUMN($E$2))*10))</f>
      </c>
      <c r="N57">
        <f ca="1">IF(ISERROR(OFFSET(Tabulation!U57,0,(COLUMN(N57)-COLUMN($E$2))*10)),"",OFFSET(Tabulation!U57,0,(COLUMN(N57)-COLUMN($E$2))*10))</f>
      </c>
      <c r="O57">
        <f ca="1">IF(ISERROR(OFFSET(Tabulation!V57,0,(COLUMN(O57)-COLUMN($E$2))*10)),"",OFFSET(Tabulation!V57,0,(COLUMN(O57)-COLUMN($E$2))*10))</f>
        <v>36.25</v>
      </c>
      <c r="P57">
        <f ca="1">IF(ISERROR(OFFSET(Tabulation!W57,0,(COLUMN(P57)-COLUMN($E$2))*10)),"",OFFSET(Tabulation!W57,0,(COLUMN(P57)-COLUMN($E$2))*10))</f>
      </c>
      <c r="Q57">
        <f ca="1">IF(ISERROR(OFFSET(Tabulation!X57,0,(COLUMN(Q57)-COLUMN($E$2))*10)),"",OFFSET(Tabulation!X57,0,(COLUMN(Q57)-COLUMN($E$2))*10))</f>
      </c>
      <c r="R57">
        <f ca="1">IF(ISERROR(OFFSET(Tabulation!Y57,0,(COLUMN(R57)-COLUMN($E$2))*10)),"",OFFSET(Tabulation!Y57,0,(COLUMN(R57)-COLUMN($E$2))*10))</f>
      </c>
      <c r="S57">
        <f ca="1">IF(ISERROR(OFFSET(Tabulation!Z57,0,(COLUMN(S57)-COLUMN($E$2))*10)),"",OFFSET(Tabulation!Z57,0,(COLUMN(S57)-COLUMN($E$2))*10))</f>
      </c>
      <c r="T57">
        <f ca="1">IF(ISERROR(OFFSET(Tabulation!AA57,0,(COLUMN(T57)-COLUMN($E$2))*10)),"",OFFSET(Tabulation!AA57,0,(COLUMN(T57)-COLUMN($E$2))*10))</f>
      </c>
      <c r="U57">
        <f ca="1">IF(ISERROR(OFFSET(Tabulation!AB57,0,(COLUMN(U57)-COLUMN($E$2))*10)),"",OFFSET(Tabulation!AB57,0,(COLUMN(U57)-COLUMN($E$2))*10))</f>
      </c>
      <c r="V57">
        <f ca="1">IF(ISERROR(OFFSET(Tabulation!AC57,0,(COLUMN(V57)-COLUMN($E$2))*10)),"",OFFSET(Tabulation!AC57,0,(COLUMN(V57)-COLUMN($E$2))*10))</f>
      </c>
      <c r="W57">
        <f ca="1">IF(ISERROR(OFFSET(Tabulation!AD57,0,(COLUMN(W57)-COLUMN($E$2))*10)),"",OFFSET(Tabulation!AD57,0,(COLUMN(W57)-COLUMN($E$2))*10))</f>
        <v>33.15</v>
      </c>
      <c r="X57">
        <f ca="1">IF(ISERROR(OFFSET(Tabulation!AE57,0,(COLUMN(X57)-COLUMN($E$2))*10)),"",OFFSET(Tabulation!AE57,0,(COLUMN(X57)-COLUMN($E$2))*10))</f>
      </c>
      <c r="Y57">
        <f ca="1">IF(ISERROR(OFFSET(Tabulation!AF57,0,(COLUMN(Y57)-COLUMN($E$2))*10)),"",OFFSET(Tabulation!AF57,0,(COLUMN(Y57)-COLUMN($E$2))*10))</f>
      </c>
      <c r="Z57">
        <f ca="1">IF(ISERROR(OFFSET(Tabulation!AG57,0,(COLUMN(Z57)-COLUMN($E$2))*10)),"",OFFSET(Tabulation!AG57,0,(COLUMN(Z57)-COLUMN($E$2))*10))</f>
      </c>
      <c r="AA57">
        <f ca="1">IF(ISERROR(OFFSET(Tabulation!AH57,0,(COLUMN(AA57)-COLUMN($E$2))*10)),"",OFFSET(Tabulation!AH57,0,(COLUMN(AA57)-COLUMN($E$2))*10))</f>
      </c>
      <c r="AB57">
        <f ca="1">IF(ISERROR(OFFSET(Tabulation!AI57,0,(COLUMN(AB57)-COLUMN($E$2))*10)),"",OFFSET(Tabulation!AI57,0,(COLUMN(AB57)-COLUMN($E$2))*10))</f>
      </c>
      <c r="AC57">
        <f ca="1">IF(ISERROR(OFFSET(Tabulation!AJ57,0,(COLUMN(AC57)-COLUMN($E$2))*10)),"",OFFSET(Tabulation!AJ57,0,(COLUMN(AC57)-COLUMN($E$2))*10))</f>
      </c>
      <c r="AD57">
        <f ca="1">IF(ISERROR(OFFSET(Tabulation!AK57,0,(COLUMN(AD57)-COLUMN($E$2))*10)),"",OFFSET(Tabulation!AK57,0,(COLUMN(AD57)-COLUMN($E$2))*10))</f>
      </c>
      <c r="AE57">
        <f ca="1">IF(ISERROR(OFFSET(Tabulation!AL57,0,(COLUMN(AE57)-COLUMN($E$2))*10)),"",OFFSET(Tabulation!AL57,0,(COLUMN(AE57)-COLUMN($E$2))*10))</f>
      </c>
      <c r="AF57">
        <f ca="1">IF(ISERROR(OFFSET(Tabulation!AM57,0,(COLUMN(AF57)-COLUMN($E$2))*10)),"",OFFSET(Tabulation!AM57,0,(COLUMN(AF57)-COLUMN($E$2))*10))</f>
      </c>
      <c r="AG57">
        <f ca="1">IF(ISERROR(OFFSET(Tabulation!AN57,0,(COLUMN(AG57)-COLUMN($E$2))*10)),"",OFFSET(Tabulation!AN57,0,(COLUMN(AG57)-COLUMN($E$2))*10))</f>
      </c>
      <c r="AH57">
        <f ca="1">IF(ISERROR(OFFSET(Tabulation!AO57,0,(COLUMN(AH57)-COLUMN($E$2))*10)),"",OFFSET(Tabulation!AO57,0,(COLUMN(AH57)-COLUMN($E$2))*10))</f>
      </c>
      <c r="AI57">
        <f ca="1">IF(ISERROR(OFFSET(Tabulation!AP57,0,(COLUMN(AI57)-COLUMN($E$2))*10)),"",OFFSET(Tabulation!AP57,0,(COLUMN(AI57)-COLUMN($E$2))*10))</f>
      </c>
      <c r="AJ57">
        <f ca="1">IF(ISERROR(OFFSET(Tabulation!AQ57,0,(COLUMN(AJ57)-COLUMN($E$2))*10)),"",OFFSET(Tabulation!AQ57,0,(COLUMN(AJ57)-COLUMN($E$2))*10))</f>
      </c>
      <c r="AK57">
        <f ca="1">IF(ISERROR(OFFSET(Tabulation!AR57,0,(COLUMN(AK57)-COLUMN($E$2))*10)),"",OFFSET(Tabulation!AR57,0,(COLUMN(AK57)-COLUMN($E$2))*10))</f>
      </c>
      <c r="AL57">
        <f ca="1">IF(ISERROR(OFFSET(Tabulation!AS57,0,(COLUMN(AL57)-COLUMN($E$2))*10)),"",OFFSET(Tabulation!AS57,0,(COLUMN(AL57)-COLUMN($E$2))*10))</f>
      </c>
      <c r="AM57">
        <f ca="1">IF(ISERROR(OFFSET(Tabulation!AT57,0,(COLUMN(AM57)-COLUMN($E$2))*10)),"",OFFSET(Tabulation!AT57,0,(COLUMN(AM57)-COLUMN($E$2))*10))</f>
      </c>
      <c r="AN57">
        <f ca="1">IF(ISERROR(OFFSET(Tabulation!AU57,0,(COLUMN(AN57)-COLUMN($E$2))*10)),"",OFFSET(Tabulation!AU57,0,(COLUMN(AN57)-COLUMN($E$2))*10))</f>
      </c>
      <c r="AO57">
        <f ca="1">IF(ISERROR(OFFSET(Tabulation!AV57,0,(COLUMN(AO57)-COLUMN($E$2))*10)),"",OFFSET(Tabulation!AV57,0,(COLUMN(AO57)-COLUMN($E$2))*10))</f>
      </c>
      <c r="AP57" s="1">
        <f t="shared" si="2"/>
        <v>33.15</v>
      </c>
      <c r="AQ57">
        <f t="shared" si="3"/>
        <v>19</v>
      </c>
      <c r="AR57" t="str">
        <f ca="1">IF(ISBLANK((OFFSET(Tabulation!E57,0,($AQ57-1)*11))),"",OFFSET(Tabulation!E57,0,($AQ57-1)*11))</f>
        <v>Kikkoman Sales USA</v>
      </c>
      <c r="AS57" t="str">
        <f ca="1">IF(ISBLANK((OFFSET(Tabulation!F57,0,($AQ57-1)*11))),"",OFFSET(Tabulation!F57,0,($AQ57-1)*11))</f>
        <v> Net 30</v>
      </c>
      <c r="AT57" t="str">
        <f ca="1">IF(ISBLANK((OFFSET(Tabulation!G57,0,($AQ57-1)*11))),"",OFFSET(Tabulation!G57,0,($AQ57-1)*11))</f>
        <v>Kikkoman</v>
      </c>
      <c r="AU57" t="str">
        <f ca="1">IF(ISBLANK((OFFSET(Tabulation!H57,0,($AQ57-1)*11))),"",OFFSET(Tabulation!H57,0,($AQ57-1)*11))</f>
        <v>01046</v>
      </c>
      <c r="AV57" t="str">
        <f ca="1">IF(ISBLANK((OFFSET(Tabulation!I57,0,($AQ57-1)*11))),"",OFFSET(Tabulation!I57,0,($AQ57-1)*11))</f>
        <v>6/.5 gal</v>
      </c>
      <c r="AW57">
        <f ca="1">IF(ISBLANK((OFFSET(Tabulation!J57,0,($AQ57-1)*11))),"",OFFSET(Tabulation!J57,0,($AQ57-1)*11))</f>
        <v>1</v>
      </c>
      <c r="AX57">
        <f ca="1">IF(ISBLANK((OFFSET(Tabulation!K57,0,($AQ57-1)*11))),"",OFFSET(Tabulation!K57,0,($AQ57-1)*11))</f>
        <v>33.15</v>
      </c>
      <c r="AY57">
        <f ca="1">IF(ISBLANK((OFFSET(Tabulation!L57,0,($AQ57-1)*11))),"",OFFSET(Tabulation!L57,0,($AQ57-1)*11))</f>
        <v>33.15</v>
      </c>
      <c r="AZ57">
        <f ca="1">IF(ISBLANK((OFFSET(Tabulation!M57,0,($AQ57-1)*11))),"",OFFSET(Tabulation!M57,0,($AQ57-1)*11))</f>
        <v>2751.45</v>
      </c>
      <c r="BA57" t="str">
        <f ca="1">IF(ISBLANK((OFFSET(Tabulation!N57,0,($AQ57-1)*11))),"",OFFSET(Tabulation!N57,0,($AQ57-1)*11))</f>
        <v>Yes</v>
      </c>
      <c r="BB57" t="str">
        <f ca="1">IF(ISBLANK((OFFSET(Tabulation!O57,0,($AQ57-1)*11))),"",OFFSET(Tabulation!O57,0,($AQ57-1)*11))</f>
        <v>83 cases required</v>
      </c>
    </row>
    <row r="58" spans="1:54" ht="96">
      <c r="A58" s="17">
        <v>1677</v>
      </c>
      <c r="B58" s="81">
        <v>500</v>
      </c>
      <c r="C58" s="21" t="s">
        <v>147</v>
      </c>
      <c r="D58" s="82" t="s">
        <v>575</v>
      </c>
      <c r="E58">
        <f ca="1">IF(ISERROR(OFFSET(Tabulation!L58,0,(COLUMN(E58)-COLUMN($E$2))*10)),"",OFFSET(Tabulation!L58,0,(COLUMN(E58)-COLUMN($E$2))*10))</f>
      </c>
      <c r="F58">
        <f ca="1">IF(ISERROR(OFFSET(Tabulation!M58,0,(COLUMN(F58)-COLUMN($E$2))*10)),"",OFFSET(Tabulation!M58,0,(COLUMN(F58)-COLUMN($E$2))*10))</f>
      </c>
      <c r="G58">
        <f ca="1">IF(ISERROR(OFFSET(Tabulation!N58,0,(COLUMN(G58)-COLUMN($E$2))*10)),"",OFFSET(Tabulation!N58,0,(COLUMN(G58)-COLUMN($E$2))*10))</f>
      </c>
      <c r="H58">
        <f ca="1">IF(ISERROR(OFFSET(Tabulation!O58,0,(COLUMN(H58)-COLUMN($E$2))*10)),"",OFFSET(Tabulation!O58,0,(COLUMN(H58)-COLUMN($E$2))*10))</f>
        <v>0.3545</v>
      </c>
      <c r="I58">
        <f ca="1">IF(ISERROR(OFFSET(Tabulation!P58,0,(COLUMN(I58)-COLUMN($E$2))*10)),"",OFFSET(Tabulation!P58,0,(COLUMN(I58)-COLUMN($E$2))*10))</f>
      </c>
      <c r="J58">
        <f ca="1">IF(ISERROR(OFFSET(Tabulation!Q58,0,(COLUMN(J58)-COLUMN($E$2))*10)),"",OFFSET(Tabulation!Q58,0,(COLUMN(J58)-COLUMN($E$2))*10))</f>
      </c>
      <c r="K58">
        <f ca="1">IF(ISERROR(OFFSET(Tabulation!R58,0,(COLUMN(K58)-COLUMN($E$2))*10)),"",OFFSET(Tabulation!R58,0,(COLUMN(K58)-COLUMN($E$2))*10))</f>
        <v>0.306125</v>
      </c>
      <c r="L58">
        <f ca="1">IF(ISERROR(OFFSET(Tabulation!S58,0,(COLUMN(L58)-COLUMN($E$2))*10)),"",OFFSET(Tabulation!S58,0,(COLUMN(L58)-COLUMN($E$2))*10))</f>
        <v>0.30570833333333336</v>
      </c>
      <c r="M58">
        <f ca="1">IF(ISERROR(OFFSET(Tabulation!T58,0,(COLUMN(M58)-COLUMN($E$2))*10)),"",OFFSET(Tabulation!T58,0,(COLUMN(M58)-COLUMN($E$2))*10))</f>
      </c>
      <c r="N58">
        <f ca="1">IF(ISERROR(OFFSET(Tabulation!U58,0,(COLUMN(N58)-COLUMN($E$2))*10)),"",OFFSET(Tabulation!U58,0,(COLUMN(N58)-COLUMN($E$2))*10))</f>
      </c>
      <c r="O58">
        <f ca="1">IF(ISERROR(OFFSET(Tabulation!V58,0,(COLUMN(O58)-COLUMN($E$2))*10)),"",OFFSET(Tabulation!V58,0,(COLUMN(O58)-COLUMN($E$2))*10))</f>
        <v>0.42314814814814816</v>
      </c>
      <c r="P58">
        <f ca="1">IF(ISERROR(OFFSET(Tabulation!W58,0,(COLUMN(P58)-COLUMN($E$2))*10)),"",OFFSET(Tabulation!W58,0,(COLUMN(P58)-COLUMN($E$2))*10))</f>
      </c>
      <c r="Q58">
        <f ca="1">IF(ISERROR(OFFSET(Tabulation!X58,0,(COLUMN(Q58)-COLUMN($E$2))*10)),"",OFFSET(Tabulation!X58,0,(COLUMN(Q58)-COLUMN($E$2))*10))</f>
      </c>
      <c r="R58">
        <f ca="1">IF(ISERROR(OFFSET(Tabulation!Y58,0,(COLUMN(R58)-COLUMN($E$2))*10)),"",OFFSET(Tabulation!Y58,0,(COLUMN(R58)-COLUMN($E$2))*10))</f>
      </c>
      <c r="S58">
        <f ca="1">IF(ISERROR(OFFSET(Tabulation!Z58,0,(COLUMN(S58)-COLUMN($E$2))*10)),"",OFFSET(Tabulation!Z58,0,(COLUMN(S58)-COLUMN($E$2))*10))</f>
      </c>
      <c r="T58">
        <f ca="1">IF(ISERROR(OFFSET(Tabulation!AA58,0,(COLUMN(T58)-COLUMN($E$2))*10)),"",OFFSET(Tabulation!AA58,0,(COLUMN(T58)-COLUMN($E$2))*10))</f>
      </c>
      <c r="U58">
        <f ca="1">IF(ISERROR(OFFSET(Tabulation!AB58,0,(COLUMN(U58)-COLUMN($E$2))*10)),"",OFFSET(Tabulation!AB58,0,(COLUMN(U58)-COLUMN($E$2))*10))</f>
      </c>
      <c r="V58">
        <f ca="1">IF(ISERROR(OFFSET(Tabulation!AC58,0,(COLUMN(V58)-COLUMN($E$2))*10)),"",OFFSET(Tabulation!AC58,0,(COLUMN(V58)-COLUMN($E$2))*10))</f>
      </c>
      <c r="W58">
        <f ca="1">IF(ISERROR(OFFSET(Tabulation!AD58,0,(COLUMN(W58)-COLUMN($E$2))*10)),"",OFFSET(Tabulation!AD58,0,(COLUMN(W58)-COLUMN($E$2))*10))</f>
      </c>
      <c r="X58">
        <f ca="1">IF(ISERROR(OFFSET(Tabulation!AE58,0,(COLUMN(X58)-COLUMN($E$2))*10)),"",OFFSET(Tabulation!AE58,0,(COLUMN(X58)-COLUMN($E$2))*10))</f>
      </c>
      <c r="Y58">
        <f ca="1">IF(ISERROR(OFFSET(Tabulation!AF58,0,(COLUMN(Y58)-COLUMN($E$2))*10)),"",OFFSET(Tabulation!AF58,0,(COLUMN(Y58)-COLUMN($E$2))*10))</f>
      </c>
      <c r="Z58">
        <f ca="1">IF(ISERROR(OFFSET(Tabulation!AG58,0,(COLUMN(Z58)-COLUMN($E$2))*10)),"",OFFSET(Tabulation!AG58,0,(COLUMN(Z58)-COLUMN($E$2))*10))</f>
      </c>
      <c r="AA58">
        <f ca="1">IF(ISERROR(OFFSET(Tabulation!AH58,0,(COLUMN(AA58)-COLUMN($E$2))*10)),"",OFFSET(Tabulation!AH58,0,(COLUMN(AA58)-COLUMN($E$2))*10))</f>
      </c>
      <c r="AB58">
        <f ca="1">IF(ISERROR(OFFSET(Tabulation!AI58,0,(COLUMN(AB58)-COLUMN($E$2))*10)),"",OFFSET(Tabulation!AI58,0,(COLUMN(AB58)-COLUMN($E$2))*10))</f>
      </c>
      <c r="AC58">
        <f ca="1">IF(ISERROR(OFFSET(Tabulation!AJ58,0,(COLUMN(AC58)-COLUMN($E$2))*10)),"",OFFSET(Tabulation!AJ58,0,(COLUMN(AC58)-COLUMN($E$2))*10))</f>
      </c>
      <c r="AD58">
        <f ca="1">IF(ISERROR(OFFSET(Tabulation!AK58,0,(COLUMN(AD58)-COLUMN($E$2))*10)),"",OFFSET(Tabulation!AK58,0,(COLUMN(AD58)-COLUMN($E$2))*10))</f>
      </c>
      <c r="AE58">
        <f ca="1">IF(ISERROR(OFFSET(Tabulation!AL58,0,(COLUMN(AE58)-COLUMN($E$2))*10)),"",OFFSET(Tabulation!AL58,0,(COLUMN(AE58)-COLUMN($E$2))*10))</f>
      </c>
      <c r="AF58">
        <f ca="1">IF(ISERROR(OFFSET(Tabulation!AM58,0,(COLUMN(AF58)-COLUMN($E$2))*10)),"",OFFSET(Tabulation!AM58,0,(COLUMN(AF58)-COLUMN($E$2))*10))</f>
      </c>
      <c r="AG58">
        <f ca="1">IF(ISERROR(OFFSET(Tabulation!AN58,0,(COLUMN(AG58)-COLUMN($E$2))*10)),"",OFFSET(Tabulation!AN58,0,(COLUMN(AG58)-COLUMN($E$2))*10))</f>
      </c>
      <c r="AH58">
        <f ca="1">IF(ISERROR(OFFSET(Tabulation!AO58,0,(COLUMN(AH58)-COLUMN($E$2))*10)),"",OFFSET(Tabulation!AO58,0,(COLUMN(AH58)-COLUMN($E$2))*10))</f>
      </c>
      <c r="AI58">
        <f ca="1">IF(ISERROR(OFFSET(Tabulation!AP58,0,(COLUMN(AI58)-COLUMN($E$2))*10)),"",OFFSET(Tabulation!AP58,0,(COLUMN(AI58)-COLUMN($E$2))*10))</f>
      </c>
      <c r="AJ58">
        <f ca="1">IF(ISERROR(OFFSET(Tabulation!AQ58,0,(COLUMN(AJ58)-COLUMN($E$2))*10)),"",OFFSET(Tabulation!AQ58,0,(COLUMN(AJ58)-COLUMN($E$2))*10))</f>
      </c>
      <c r="AK58">
        <f ca="1">IF(ISERROR(OFFSET(Tabulation!AR58,0,(COLUMN(AK58)-COLUMN($E$2))*10)),"",OFFSET(Tabulation!AR58,0,(COLUMN(AK58)-COLUMN($E$2))*10))</f>
      </c>
      <c r="AL58">
        <f ca="1">IF(ISERROR(OFFSET(Tabulation!AS58,0,(COLUMN(AL58)-COLUMN($E$2))*10)),"",OFFSET(Tabulation!AS58,0,(COLUMN(AL58)-COLUMN($E$2))*10))</f>
      </c>
      <c r="AM58">
        <f ca="1">IF(ISERROR(OFFSET(Tabulation!AT58,0,(COLUMN(AM58)-COLUMN($E$2))*10)),"",OFFSET(Tabulation!AT58,0,(COLUMN(AM58)-COLUMN($E$2))*10))</f>
      </c>
      <c r="AN58">
        <f ca="1">IF(ISERROR(OFFSET(Tabulation!AU58,0,(COLUMN(AN58)-COLUMN($E$2))*10)),"",OFFSET(Tabulation!AU58,0,(COLUMN(AN58)-COLUMN($E$2))*10))</f>
      </c>
      <c r="AO58">
        <f ca="1">IF(ISERROR(OFFSET(Tabulation!AV58,0,(COLUMN(AO58)-COLUMN($E$2))*10)),"",OFFSET(Tabulation!AV58,0,(COLUMN(AO58)-COLUMN($E$2))*10))</f>
      </c>
      <c r="AP58" s="1">
        <f t="shared" si="2"/>
        <v>0.30570833333333336</v>
      </c>
      <c r="AQ58">
        <f t="shared" si="3"/>
        <v>8</v>
      </c>
      <c r="AR58" t="str">
        <f ca="1">IF(ISBLANK((OFFSET(Tabulation!E58,0,($AQ58-1)*11))),"",OFFSET(Tabulation!E58,0,($AQ58-1)*11))</f>
        <v>U S Foods </v>
      </c>
      <c r="AS58" t="str">
        <f ca="1">IF(ISBLANK((OFFSET(Tabulation!F58,0,($AQ58-1)*11))),"",OFFSET(Tabulation!F58,0,($AQ58-1)*11))</f>
        <v>EOM 10</v>
      </c>
      <c r="AT58" t="str">
        <f ca="1">IF(ISBLANK((OFFSET(Tabulation!G58,0,($AQ58-1)*11))),"",OFFSET(Tabulation!G58,0,($AQ58-1)*11))</f>
        <v>CF Sauer</v>
      </c>
      <c r="AU58" t="str">
        <f ca="1">IF(ISBLANK((OFFSET(Tabulation!H58,0,($AQ58-1)*11))),"",OFFSET(Tabulation!H58,0,($AQ58-1)*11))</f>
        <v>need new #</v>
      </c>
      <c r="AV58" t="str">
        <f ca="1">IF(ISBLANK((OFFSET(Tabulation!I58,0,($AQ58-1)*11))),"",OFFSET(Tabulation!I58,0,($AQ58-1)*11))</f>
        <v>3/5#</v>
      </c>
      <c r="AW58">
        <f ca="1">IF(ISBLANK((OFFSET(Tabulation!J58,0,($AQ58-1)*11))),"",OFFSET(Tabulation!J58,0,($AQ58-1)*11))</f>
        <v>240</v>
      </c>
      <c r="AX58">
        <f ca="1">IF(ISBLANK((OFFSET(Tabulation!K58,0,($AQ58-1)*11))),"",OFFSET(Tabulation!K58,0,($AQ58-1)*11))</f>
        <v>73.37</v>
      </c>
      <c r="AY58">
        <f ca="1">IF(ISBLANK((OFFSET(Tabulation!L58,0,($AQ58-1)*11))),"",OFFSET(Tabulation!L58,0,($AQ58-1)*11))</f>
        <v>0.30570833333333336</v>
      </c>
      <c r="AZ58">
        <f ca="1">IF(ISBLANK((OFFSET(Tabulation!M58,0,($AQ58-1)*11))),"",OFFSET(Tabulation!M58,0,($AQ58-1)*11))</f>
        <v>1222.83</v>
      </c>
      <c r="BA58" t="str">
        <f ca="1">IF(ISBLANK((OFFSET(Tabulation!N58,0,($AQ58-1)*11))),"",OFFSET(Tabulation!N58,0,($AQ58-1)*11))</f>
        <v>Yes</v>
      </c>
      <c r="BB58" t="str">
        <f ca="1">IF(ISBLANK((OFFSET(Tabulation!O58,0,($AQ58-1)*11))),"",OFFSET(Tabulation!O58,0,($AQ58-1)*11))</f>
        <v>MFG# 01453...17 units required</v>
      </c>
    </row>
    <row r="59" spans="1:54" ht="72">
      <c r="A59" s="17">
        <v>1678</v>
      </c>
      <c r="B59" s="20">
        <v>2856</v>
      </c>
      <c r="C59" s="21" t="s">
        <v>131</v>
      </c>
      <c r="D59" s="74" t="s">
        <v>576</v>
      </c>
      <c r="E59">
        <f ca="1">IF(ISERROR(OFFSET(Tabulation!L59,0,(COLUMN(E59)-COLUMN($E$2))*10)),"",OFFSET(Tabulation!L59,0,(COLUMN(E59)-COLUMN($E$2))*10))</f>
      </c>
      <c r="F59">
        <f ca="1">IF(ISERROR(OFFSET(Tabulation!M59,0,(COLUMN(F59)-COLUMN($E$2))*10)),"",OFFSET(Tabulation!M59,0,(COLUMN(F59)-COLUMN($E$2))*10))</f>
      </c>
      <c r="G59">
        <f ca="1">IF(ISERROR(OFFSET(Tabulation!N59,0,(COLUMN(G59)-COLUMN($E$2))*10)),"",OFFSET(Tabulation!N59,0,(COLUMN(G59)-COLUMN($E$2))*10))</f>
      </c>
      <c r="H59">
        <f ca="1">IF(ISERROR(OFFSET(Tabulation!O59,0,(COLUMN(H59)-COLUMN($E$2))*10)),"",OFFSET(Tabulation!O59,0,(COLUMN(H59)-COLUMN($E$2))*10))</f>
        <v>0.15666666666666668</v>
      </c>
      <c r="I59">
        <f ca="1">IF(ISERROR(OFFSET(Tabulation!P59,0,(COLUMN(I59)-COLUMN($E$2))*10)),"",OFFSET(Tabulation!P59,0,(COLUMN(I59)-COLUMN($E$2))*10))</f>
        <v>0.14986666666666668</v>
      </c>
      <c r="J59">
        <f ca="1">IF(ISERROR(OFFSET(Tabulation!Q59,0,(COLUMN(J59)-COLUMN($E$2))*10)),"",OFFSET(Tabulation!Q59,0,(COLUMN(J59)-COLUMN($E$2))*10))</f>
      </c>
      <c r="K59">
        <f ca="1">IF(ISERROR(OFFSET(Tabulation!R59,0,(COLUMN(K59)-COLUMN($E$2))*10)),"",OFFSET(Tabulation!R59,0,(COLUMN(K59)-COLUMN($E$2))*10))</f>
      </c>
      <c r="L59">
        <f ca="1">IF(ISERROR(OFFSET(Tabulation!S59,0,(COLUMN(L59)-COLUMN($E$2))*10)),"",OFFSET(Tabulation!S59,0,(COLUMN(L59)-COLUMN($E$2))*10))</f>
        <v>0.21858333333333332</v>
      </c>
      <c r="M59">
        <f ca="1">IF(ISERROR(OFFSET(Tabulation!T59,0,(COLUMN(M59)-COLUMN($E$2))*10)),"",OFFSET(Tabulation!T59,0,(COLUMN(M59)-COLUMN($E$2))*10))</f>
      </c>
      <c r="N59">
        <f ca="1">IF(ISERROR(OFFSET(Tabulation!U59,0,(COLUMN(N59)-COLUMN($E$2))*10)),"",OFFSET(Tabulation!U59,0,(COLUMN(N59)-COLUMN($E$2))*10))</f>
      </c>
      <c r="O59">
        <f ca="1">IF(ISERROR(OFFSET(Tabulation!V59,0,(COLUMN(O59)-COLUMN($E$2))*10)),"",OFFSET(Tabulation!V59,0,(COLUMN(O59)-COLUMN($E$2))*10))</f>
        <v>0.1326</v>
      </c>
      <c r="P59">
        <f ca="1">IF(ISERROR(OFFSET(Tabulation!W59,0,(COLUMN(P59)-COLUMN($E$2))*10)),"",OFFSET(Tabulation!W59,0,(COLUMN(P59)-COLUMN($E$2))*10))</f>
        <v>0.15693333333333334</v>
      </c>
      <c r="Q59">
        <f ca="1">IF(ISERROR(OFFSET(Tabulation!X59,0,(COLUMN(Q59)-COLUMN($E$2))*10)),"",OFFSET(Tabulation!X59,0,(COLUMN(Q59)-COLUMN($E$2))*10))</f>
      </c>
      <c r="R59">
        <f ca="1">IF(ISERROR(OFFSET(Tabulation!Y59,0,(COLUMN(R59)-COLUMN($E$2))*10)),"",OFFSET(Tabulation!Y59,0,(COLUMN(R59)-COLUMN($E$2))*10))</f>
      </c>
      <c r="S59">
        <f ca="1">IF(ISERROR(OFFSET(Tabulation!Z59,0,(COLUMN(S59)-COLUMN($E$2))*10)),"",OFFSET(Tabulation!Z59,0,(COLUMN(S59)-COLUMN($E$2))*10))</f>
      </c>
      <c r="T59">
        <f ca="1">IF(ISERROR(OFFSET(Tabulation!AA59,0,(COLUMN(T59)-COLUMN($E$2))*10)),"",OFFSET(Tabulation!AA59,0,(COLUMN(T59)-COLUMN($E$2))*10))</f>
      </c>
      <c r="U59">
        <f ca="1">IF(ISERROR(OFFSET(Tabulation!AB59,0,(COLUMN(U59)-COLUMN($E$2))*10)),"",OFFSET(Tabulation!AB59,0,(COLUMN(U59)-COLUMN($E$2))*10))</f>
      </c>
      <c r="V59">
        <f ca="1">IF(ISERROR(OFFSET(Tabulation!AC59,0,(COLUMN(V59)-COLUMN($E$2))*10)),"",OFFSET(Tabulation!AC59,0,(COLUMN(V59)-COLUMN($E$2))*10))</f>
        <v>0.165</v>
      </c>
      <c r="W59">
        <f ca="1">IF(ISERROR(OFFSET(Tabulation!AD59,0,(COLUMN(W59)-COLUMN($E$2))*10)),"",OFFSET(Tabulation!AD59,0,(COLUMN(W59)-COLUMN($E$2))*10))</f>
      </c>
      <c r="X59">
        <f ca="1">IF(ISERROR(OFFSET(Tabulation!AE59,0,(COLUMN(X59)-COLUMN($E$2))*10)),"",OFFSET(Tabulation!AE59,0,(COLUMN(X59)-COLUMN($E$2))*10))</f>
      </c>
      <c r="Y59">
        <f ca="1">IF(ISERROR(OFFSET(Tabulation!AF59,0,(COLUMN(Y59)-COLUMN($E$2))*10)),"",OFFSET(Tabulation!AF59,0,(COLUMN(Y59)-COLUMN($E$2))*10))</f>
      </c>
      <c r="Z59">
        <f ca="1">IF(ISERROR(OFFSET(Tabulation!AG59,0,(COLUMN(Z59)-COLUMN($E$2))*10)),"",OFFSET(Tabulation!AG59,0,(COLUMN(Z59)-COLUMN($E$2))*10))</f>
      </c>
      <c r="AA59">
        <f ca="1">IF(ISERROR(OFFSET(Tabulation!AH59,0,(COLUMN(AA59)-COLUMN($E$2))*10)),"",OFFSET(Tabulation!AH59,0,(COLUMN(AA59)-COLUMN($E$2))*10))</f>
      </c>
      <c r="AB59">
        <f ca="1">IF(ISERROR(OFFSET(Tabulation!AI59,0,(COLUMN(AB59)-COLUMN($E$2))*10)),"",OFFSET(Tabulation!AI59,0,(COLUMN(AB59)-COLUMN($E$2))*10))</f>
      </c>
      <c r="AC59">
        <f ca="1">IF(ISERROR(OFFSET(Tabulation!AJ59,0,(COLUMN(AC59)-COLUMN($E$2))*10)),"",OFFSET(Tabulation!AJ59,0,(COLUMN(AC59)-COLUMN($E$2))*10))</f>
      </c>
      <c r="AD59">
        <f ca="1">IF(ISERROR(OFFSET(Tabulation!AK59,0,(COLUMN(AD59)-COLUMN($E$2))*10)),"",OFFSET(Tabulation!AK59,0,(COLUMN(AD59)-COLUMN($E$2))*10))</f>
      </c>
      <c r="AE59">
        <f ca="1">IF(ISERROR(OFFSET(Tabulation!AL59,0,(COLUMN(AE59)-COLUMN($E$2))*10)),"",OFFSET(Tabulation!AL59,0,(COLUMN(AE59)-COLUMN($E$2))*10))</f>
      </c>
      <c r="AF59">
        <f ca="1">IF(ISERROR(OFFSET(Tabulation!AM59,0,(COLUMN(AF59)-COLUMN($E$2))*10)),"",OFFSET(Tabulation!AM59,0,(COLUMN(AF59)-COLUMN($E$2))*10))</f>
      </c>
      <c r="AG59">
        <f ca="1">IF(ISERROR(OFFSET(Tabulation!AN59,0,(COLUMN(AG59)-COLUMN($E$2))*10)),"",OFFSET(Tabulation!AN59,0,(COLUMN(AG59)-COLUMN($E$2))*10))</f>
      </c>
      <c r="AH59">
        <f ca="1">IF(ISERROR(OFFSET(Tabulation!AO59,0,(COLUMN(AH59)-COLUMN($E$2))*10)),"",OFFSET(Tabulation!AO59,0,(COLUMN(AH59)-COLUMN($E$2))*10))</f>
      </c>
      <c r="AI59">
        <f ca="1">IF(ISERROR(OFFSET(Tabulation!AP59,0,(COLUMN(AI59)-COLUMN($E$2))*10)),"",OFFSET(Tabulation!AP59,0,(COLUMN(AI59)-COLUMN($E$2))*10))</f>
      </c>
      <c r="AJ59">
        <f ca="1">IF(ISERROR(OFFSET(Tabulation!AQ59,0,(COLUMN(AJ59)-COLUMN($E$2))*10)),"",OFFSET(Tabulation!AQ59,0,(COLUMN(AJ59)-COLUMN($E$2))*10))</f>
      </c>
      <c r="AK59">
        <f ca="1">IF(ISERROR(OFFSET(Tabulation!AR59,0,(COLUMN(AK59)-COLUMN($E$2))*10)),"",OFFSET(Tabulation!AR59,0,(COLUMN(AK59)-COLUMN($E$2))*10))</f>
      </c>
      <c r="AL59">
        <f ca="1">IF(ISERROR(OFFSET(Tabulation!AS59,0,(COLUMN(AL59)-COLUMN($E$2))*10)),"",OFFSET(Tabulation!AS59,0,(COLUMN(AL59)-COLUMN($E$2))*10))</f>
      </c>
      <c r="AM59">
        <f ca="1">IF(ISERROR(OFFSET(Tabulation!AT59,0,(COLUMN(AM59)-COLUMN($E$2))*10)),"",OFFSET(Tabulation!AT59,0,(COLUMN(AM59)-COLUMN($E$2))*10))</f>
      </c>
      <c r="AN59">
        <f ca="1">IF(ISERROR(OFFSET(Tabulation!AU59,0,(COLUMN(AN59)-COLUMN($E$2))*10)),"",OFFSET(Tabulation!AU59,0,(COLUMN(AN59)-COLUMN($E$2))*10))</f>
      </c>
      <c r="AO59">
        <f ca="1">IF(ISERROR(OFFSET(Tabulation!AV59,0,(COLUMN(AO59)-COLUMN($E$2))*10)),"",OFFSET(Tabulation!AV59,0,(COLUMN(AO59)-COLUMN($E$2))*10))</f>
      </c>
      <c r="AP59" s="1">
        <f t="shared" si="2"/>
        <v>0.1326</v>
      </c>
      <c r="AQ59">
        <f t="shared" si="3"/>
        <v>11</v>
      </c>
      <c r="AR59" t="str">
        <f ca="1">IF(ISBLANK((OFFSET(Tabulation!E59,0,($AQ59-1)*11))),"",OFFSET(Tabulation!E59,0,($AQ59-1)*11))</f>
        <v>Gordon Foods</v>
      </c>
      <c r="AS59" t="str">
        <f ca="1">IF(ISBLANK((OFFSET(Tabulation!F59,0,($AQ59-1)*11))),"",OFFSET(Tabulation!F59,0,($AQ59-1)*11))</f>
        <v> Net 30</v>
      </c>
      <c r="AT59" t="str">
        <f ca="1">IF(ISBLANK((OFFSET(Tabulation!G59,0,($AQ59-1)*11))),"",OFFSET(Tabulation!G59,0,($AQ59-1)*11))</f>
        <v>GFS Allen</v>
      </c>
      <c r="AU59">
        <f ca="1">IF(ISBLANK((OFFSET(Tabulation!H59,0,($AQ59-1)*11))),"",OFFSET(Tabulation!H59,0,($AQ59-1)*11))</f>
        <v>47214</v>
      </c>
      <c r="AV59" t="str">
        <f ca="1">IF(ISBLANK((OFFSET(Tabulation!I59,0,($AQ59-1)*11))),"",OFFSET(Tabulation!I59,0,($AQ59-1)*11))</f>
        <v>6/#10</v>
      </c>
      <c r="AW59">
        <f ca="1">IF(ISBLANK((OFFSET(Tabulation!J59,0,($AQ59-1)*11))),"",OFFSET(Tabulation!J59,0,($AQ59-1)*11))</f>
        <v>150</v>
      </c>
      <c r="AX59">
        <f ca="1">IF(ISBLANK((OFFSET(Tabulation!K59,0,($AQ59-1)*11))),"",OFFSET(Tabulation!K59,0,($AQ59-1)*11))</f>
        <v>19.89</v>
      </c>
      <c r="AY59">
        <f ca="1">IF(ISBLANK((OFFSET(Tabulation!L59,0,($AQ59-1)*11))),"",OFFSET(Tabulation!L59,0,($AQ59-1)*11))</f>
        <v>0.1326</v>
      </c>
      <c r="AZ59">
        <f ca="1">IF(ISBLANK((OFFSET(Tabulation!M59,0,($AQ59-1)*11))),"",OFFSET(Tabulation!M59,0,($AQ59-1)*11))</f>
        <v>67116</v>
      </c>
      <c r="BA59" t="str">
        <f ca="1">IF(ISBLANK((OFFSET(Tabulation!N59,0,($AQ59-1)*11))),"",OFFSET(Tabulation!N59,0,($AQ59-1)*11))</f>
        <v>Yes</v>
      </c>
      <c r="BB59">
        <f ca="1">IF(ISBLANK((OFFSET(Tabulation!O59,0,($AQ59-1)*11))),"",OFFSET(Tabulation!O59,0,($AQ59-1)*11))</f>
      </c>
    </row>
    <row r="60" spans="1:54" ht="96">
      <c r="A60" s="17">
        <v>1679</v>
      </c>
      <c r="B60" s="20">
        <v>500</v>
      </c>
      <c r="C60" s="21" t="s">
        <v>131</v>
      </c>
      <c r="D60" s="82" t="s">
        <v>577</v>
      </c>
      <c r="E60">
        <f ca="1">IF(ISERROR(OFFSET(Tabulation!L60,0,(COLUMN(E60)-COLUMN($E$2))*10)),"",OFFSET(Tabulation!L60,0,(COLUMN(E60)-COLUMN($E$2))*10))</f>
      </c>
      <c r="F60">
        <f ca="1">IF(ISERROR(OFFSET(Tabulation!M60,0,(COLUMN(F60)-COLUMN($E$2))*10)),"",OFFSET(Tabulation!M60,0,(COLUMN(F60)-COLUMN($E$2))*10))</f>
      </c>
      <c r="G60">
        <f ca="1">IF(ISERROR(OFFSET(Tabulation!N60,0,(COLUMN(G60)-COLUMN($E$2))*10)),"",OFFSET(Tabulation!N60,0,(COLUMN(G60)-COLUMN($E$2))*10))</f>
      </c>
      <c r="H60">
        <f ca="1">IF(ISERROR(OFFSET(Tabulation!O60,0,(COLUMN(H60)-COLUMN($E$2))*10)),"",OFFSET(Tabulation!O60,0,(COLUMN(H60)-COLUMN($E$2))*10))</f>
        <v>0.0748</v>
      </c>
      <c r="I60">
        <f ca="1">IF(ISERROR(OFFSET(Tabulation!P60,0,(COLUMN(I60)-COLUMN($E$2))*10)),"",OFFSET(Tabulation!P60,0,(COLUMN(I60)-COLUMN($E$2))*10))</f>
      </c>
      <c r="J60">
        <f ca="1">IF(ISERROR(OFFSET(Tabulation!Q60,0,(COLUMN(J60)-COLUMN($E$2))*10)),"",OFFSET(Tabulation!Q60,0,(COLUMN(J60)-COLUMN($E$2))*10))</f>
      </c>
      <c r="K60">
        <f ca="1">IF(ISERROR(OFFSET(Tabulation!R60,0,(COLUMN(K60)-COLUMN($E$2))*10)),"",OFFSET(Tabulation!R60,0,(COLUMN(K60)-COLUMN($E$2))*10))</f>
        <v>0.30145833333333333</v>
      </c>
      <c r="L60" t="str">
        <f ca="1">IF(ISERROR(OFFSET(Tabulation!S60,0,(COLUMN(L60)-COLUMN($E$2))*10)),"",OFFSET(Tabulation!S60,0,(COLUMN(L60)-COLUMN($E$2))*10))</f>
        <v>need new #</v>
      </c>
      <c r="M60">
        <f ca="1">IF(ISERROR(OFFSET(Tabulation!T60,0,(COLUMN(M60)-COLUMN($E$2))*10)),"",OFFSET(Tabulation!T60,0,(COLUMN(M60)-COLUMN($E$2))*10))</f>
      </c>
      <c r="N60">
        <f ca="1">IF(ISERROR(OFFSET(Tabulation!U60,0,(COLUMN(N60)-COLUMN($E$2))*10)),"",OFFSET(Tabulation!U60,0,(COLUMN(N60)-COLUMN($E$2))*10))</f>
      </c>
      <c r="O60">
        <f ca="1">IF(ISERROR(OFFSET(Tabulation!V60,0,(COLUMN(O60)-COLUMN($E$2))*10)),"",OFFSET(Tabulation!V60,0,(COLUMN(O60)-COLUMN($E$2))*10))</f>
      </c>
      <c r="P60">
        <f ca="1">IF(ISERROR(OFFSET(Tabulation!W60,0,(COLUMN(P60)-COLUMN($E$2))*10)),"",OFFSET(Tabulation!W60,0,(COLUMN(P60)-COLUMN($E$2))*10))</f>
      </c>
      <c r="Q60">
        <f ca="1">IF(ISERROR(OFFSET(Tabulation!X60,0,(COLUMN(Q60)-COLUMN($E$2))*10)),"",OFFSET(Tabulation!X60,0,(COLUMN(Q60)-COLUMN($E$2))*10))</f>
      </c>
      <c r="R60">
        <f ca="1">IF(ISERROR(OFFSET(Tabulation!Y60,0,(COLUMN(R60)-COLUMN($E$2))*10)),"",OFFSET(Tabulation!Y60,0,(COLUMN(R60)-COLUMN($E$2))*10))</f>
      </c>
      <c r="S60">
        <f ca="1">IF(ISERROR(OFFSET(Tabulation!Z60,0,(COLUMN(S60)-COLUMN($E$2))*10)),"",OFFSET(Tabulation!Z60,0,(COLUMN(S60)-COLUMN($E$2))*10))</f>
      </c>
      <c r="T60">
        <f ca="1">IF(ISERROR(OFFSET(Tabulation!AA60,0,(COLUMN(T60)-COLUMN($E$2))*10)),"",OFFSET(Tabulation!AA60,0,(COLUMN(T60)-COLUMN($E$2))*10))</f>
      </c>
      <c r="U60">
        <f ca="1">IF(ISERROR(OFFSET(Tabulation!AB60,0,(COLUMN(U60)-COLUMN($E$2))*10)),"",OFFSET(Tabulation!AB60,0,(COLUMN(U60)-COLUMN($E$2))*10))</f>
      </c>
      <c r="V60">
        <f ca="1">IF(ISERROR(OFFSET(Tabulation!AC60,0,(COLUMN(V60)-COLUMN($E$2))*10)),"",OFFSET(Tabulation!AC60,0,(COLUMN(V60)-COLUMN($E$2))*10))</f>
      </c>
      <c r="W60">
        <f ca="1">IF(ISERROR(OFFSET(Tabulation!AD60,0,(COLUMN(W60)-COLUMN($E$2))*10)),"",OFFSET(Tabulation!AD60,0,(COLUMN(W60)-COLUMN($E$2))*10))</f>
      </c>
      <c r="X60">
        <f ca="1">IF(ISERROR(OFFSET(Tabulation!AE60,0,(COLUMN(X60)-COLUMN($E$2))*10)),"",OFFSET(Tabulation!AE60,0,(COLUMN(X60)-COLUMN($E$2))*10))</f>
      </c>
      <c r="Y60">
        <f ca="1">IF(ISERROR(OFFSET(Tabulation!AF60,0,(COLUMN(Y60)-COLUMN($E$2))*10)),"",OFFSET(Tabulation!AF60,0,(COLUMN(Y60)-COLUMN($E$2))*10))</f>
      </c>
      <c r="Z60">
        <f ca="1">IF(ISERROR(OFFSET(Tabulation!AG60,0,(COLUMN(Z60)-COLUMN($E$2))*10)),"",OFFSET(Tabulation!AG60,0,(COLUMN(Z60)-COLUMN($E$2))*10))</f>
      </c>
      <c r="AA60">
        <f ca="1">IF(ISERROR(OFFSET(Tabulation!AH60,0,(COLUMN(AA60)-COLUMN($E$2))*10)),"",OFFSET(Tabulation!AH60,0,(COLUMN(AA60)-COLUMN($E$2))*10))</f>
      </c>
      <c r="AB60">
        <f ca="1">IF(ISERROR(OFFSET(Tabulation!AI60,0,(COLUMN(AB60)-COLUMN($E$2))*10)),"",OFFSET(Tabulation!AI60,0,(COLUMN(AB60)-COLUMN($E$2))*10))</f>
      </c>
      <c r="AC60">
        <f ca="1">IF(ISERROR(OFFSET(Tabulation!AJ60,0,(COLUMN(AC60)-COLUMN($E$2))*10)),"",OFFSET(Tabulation!AJ60,0,(COLUMN(AC60)-COLUMN($E$2))*10))</f>
      </c>
      <c r="AD60">
        <f ca="1">IF(ISERROR(OFFSET(Tabulation!AK60,0,(COLUMN(AD60)-COLUMN($E$2))*10)),"",OFFSET(Tabulation!AK60,0,(COLUMN(AD60)-COLUMN($E$2))*10))</f>
      </c>
      <c r="AE60">
        <f ca="1">IF(ISERROR(OFFSET(Tabulation!AL60,0,(COLUMN(AE60)-COLUMN($E$2))*10)),"",OFFSET(Tabulation!AL60,0,(COLUMN(AE60)-COLUMN($E$2))*10))</f>
      </c>
      <c r="AF60">
        <f ca="1">IF(ISERROR(OFFSET(Tabulation!AM60,0,(COLUMN(AF60)-COLUMN($E$2))*10)),"",OFFSET(Tabulation!AM60,0,(COLUMN(AF60)-COLUMN($E$2))*10))</f>
      </c>
      <c r="AG60">
        <f ca="1">IF(ISERROR(OFFSET(Tabulation!AN60,0,(COLUMN(AG60)-COLUMN($E$2))*10)),"",OFFSET(Tabulation!AN60,0,(COLUMN(AG60)-COLUMN($E$2))*10))</f>
      </c>
      <c r="AH60">
        <f ca="1">IF(ISERROR(OFFSET(Tabulation!AO60,0,(COLUMN(AH60)-COLUMN($E$2))*10)),"",OFFSET(Tabulation!AO60,0,(COLUMN(AH60)-COLUMN($E$2))*10))</f>
      </c>
      <c r="AI60">
        <f ca="1">IF(ISERROR(OFFSET(Tabulation!AP60,0,(COLUMN(AI60)-COLUMN($E$2))*10)),"",OFFSET(Tabulation!AP60,0,(COLUMN(AI60)-COLUMN($E$2))*10))</f>
      </c>
      <c r="AJ60">
        <f ca="1">IF(ISERROR(OFFSET(Tabulation!AQ60,0,(COLUMN(AJ60)-COLUMN($E$2))*10)),"",OFFSET(Tabulation!AQ60,0,(COLUMN(AJ60)-COLUMN($E$2))*10))</f>
      </c>
      <c r="AK60">
        <f ca="1">IF(ISERROR(OFFSET(Tabulation!AR60,0,(COLUMN(AK60)-COLUMN($E$2))*10)),"",OFFSET(Tabulation!AR60,0,(COLUMN(AK60)-COLUMN($E$2))*10))</f>
      </c>
      <c r="AL60">
        <f ca="1">IF(ISERROR(OFFSET(Tabulation!AS60,0,(COLUMN(AL60)-COLUMN($E$2))*10)),"",OFFSET(Tabulation!AS60,0,(COLUMN(AL60)-COLUMN($E$2))*10))</f>
      </c>
      <c r="AM60">
        <f ca="1">IF(ISERROR(OFFSET(Tabulation!AT60,0,(COLUMN(AM60)-COLUMN($E$2))*10)),"",OFFSET(Tabulation!AT60,0,(COLUMN(AM60)-COLUMN($E$2))*10))</f>
      </c>
      <c r="AN60">
        <f ca="1">IF(ISERROR(OFFSET(Tabulation!AU60,0,(COLUMN(AN60)-COLUMN($E$2))*10)),"",OFFSET(Tabulation!AU60,0,(COLUMN(AN60)-COLUMN($E$2))*10))</f>
      </c>
      <c r="AO60">
        <f ca="1">IF(ISERROR(OFFSET(Tabulation!AV60,0,(COLUMN(AO60)-COLUMN($E$2))*10)),"",OFFSET(Tabulation!AV60,0,(COLUMN(AO60)-COLUMN($E$2))*10))</f>
      </c>
      <c r="AP60" s="1">
        <f t="shared" si="2"/>
        <v>0.0748</v>
      </c>
      <c r="AQ60">
        <f t="shared" si="3"/>
        <v>4</v>
      </c>
      <c r="AR60" t="str">
        <f ca="1">IF(ISBLANK((OFFSET(Tabulation!E60,0,($AQ60-1)*11))),"",OFFSET(Tabulation!E60,0,($AQ60-1)*11))</f>
        <v>Sysco Memphis LLC</v>
      </c>
      <c r="AS60" t="str">
        <f ca="1">IF(ISBLANK((OFFSET(Tabulation!F60,0,($AQ60-1)*11))),"",OFFSET(Tabulation!F60,0,($AQ60-1)*11))</f>
        <v>2%10 Net 30</v>
      </c>
      <c r="AT60" t="str">
        <f ca="1">IF(ISBLANK((OFFSET(Tabulation!G60,0,($AQ60-1)*11))),"",OFFSET(Tabulation!G60,0,($AQ60-1)*11))</f>
        <v>Zatarain's</v>
      </c>
      <c r="AU60" t="str">
        <f ca="1">IF(ISBLANK((OFFSET(Tabulation!H60,0,($AQ60-1)*11))),"",OFFSET(Tabulation!H60,0,($AQ60-1)*11))</f>
        <v>Z12125</v>
      </c>
      <c r="AV60" t="str">
        <f ca="1">IF(ISBLANK((OFFSET(Tabulation!I60,0,($AQ60-1)*11))),"",OFFSET(Tabulation!I60,0,($AQ60-1)*11))</f>
        <v>4/8#</v>
      </c>
      <c r="AW60">
        <f ca="1">IF(ISBLANK((OFFSET(Tabulation!J60,0,($AQ60-1)*11))),"",OFFSET(Tabulation!J60,0,($AQ60-1)*11))</f>
        <v>1</v>
      </c>
      <c r="AX60">
        <f ca="1">IF(ISBLANK((OFFSET(Tabulation!K60,0,($AQ60-1)*11))),"",OFFSET(Tabulation!K60,0,($AQ60-1)*11))</f>
        <v>38.29</v>
      </c>
      <c r="AY60">
        <f ca="1">IF(ISBLANK((OFFSET(Tabulation!L60,0,($AQ60-1)*11))),"",OFFSET(Tabulation!L60,0,($AQ60-1)*11))</f>
        <v>0.0748</v>
      </c>
      <c r="AZ60">
        <f ca="1">IF(ISBLANK((OFFSET(Tabulation!M60,0,($AQ60-1)*11))),"",OFFSET(Tabulation!M60,0,($AQ60-1)*11))</f>
        <v>13975</v>
      </c>
      <c r="BA60">
        <f ca="1">IF(ISBLANK((OFFSET(Tabulation!N60,0,($AQ60-1)*11))),"",OFFSET(Tabulation!N60,0,($AQ60-1)*11))</f>
      </c>
      <c r="BB60" t="str">
        <f ca="1">IF(ISBLANK((OFFSET(Tabulation!O60,0,($AQ60-1)*11))),"",OFFSET(Tabulation!O60,0,($AQ60-1)*11))</f>
        <v>250# minimum order combined… 469 case equivalent was bid</v>
      </c>
    </row>
    <row r="61" spans="1:54" ht="108.75" thickBot="1">
      <c r="A61" s="26">
        <v>1680</v>
      </c>
      <c r="B61" s="22">
        <v>1000</v>
      </c>
      <c r="C61" s="23" t="s">
        <v>131</v>
      </c>
      <c r="D61" s="82" t="s">
        <v>578</v>
      </c>
      <c r="E61">
        <f ca="1">IF(ISERROR(OFFSET(Tabulation!L61,0,(COLUMN(E61)-COLUMN($E$2))*10)),"",OFFSET(Tabulation!L61,0,(COLUMN(E61)-COLUMN($E$2))*10))</f>
      </c>
      <c r="F61">
        <f ca="1">IF(ISERROR(OFFSET(Tabulation!M61,0,(COLUMN(F61)-COLUMN($E$2))*10)),"",OFFSET(Tabulation!M61,0,(COLUMN(F61)-COLUMN($E$2))*10))</f>
      </c>
      <c r="G61">
        <f ca="1">IF(ISERROR(OFFSET(Tabulation!N61,0,(COLUMN(G61)-COLUMN($E$2))*10)),"",OFFSET(Tabulation!N61,0,(COLUMN(G61)-COLUMN($E$2))*10))</f>
      </c>
      <c r="H61">
        <f ca="1">IF(ISERROR(OFFSET(Tabulation!O61,0,(COLUMN(H61)-COLUMN($E$2))*10)),"",OFFSET(Tabulation!O61,0,(COLUMN(H61)-COLUMN($E$2))*10))</f>
        <v>0.07746527777777777</v>
      </c>
      <c r="I61">
        <f ca="1">IF(ISERROR(OFFSET(Tabulation!P61,0,(COLUMN(I61)-COLUMN($E$2))*10)),"",OFFSET(Tabulation!P61,0,(COLUMN(I61)-COLUMN($E$2))*10))</f>
      </c>
      <c r="J61">
        <f ca="1">IF(ISERROR(OFFSET(Tabulation!Q61,0,(COLUMN(J61)-COLUMN($E$2))*10)),"",OFFSET(Tabulation!Q61,0,(COLUMN(J61)-COLUMN($E$2))*10))</f>
      </c>
      <c r="K61">
        <f ca="1">IF(ISERROR(OFFSET(Tabulation!R61,0,(COLUMN(K61)-COLUMN($E$2))*10)),"",OFFSET(Tabulation!R61,0,(COLUMN(K61)-COLUMN($E$2))*10))</f>
      </c>
      <c r="L61">
        <f ca="1">IF(ISERROR(OFFSET(Tabulation!S61,0,(COLUMN(L61)-COLUMN($E$2))*10)),"",OFFSET(Tabulation!S61,0,(COLUMN(L61)-COLUMN($E$2))*10))</f>
      </c>
      <c r="M61">
        <f ca="1">IF(ISERROR(OFFSET(Tabulation!T61,0,(COLUMN(M61)-COLUMN($E$2))*10)),"",OFFSET(Tabulation!T61,0,(COLUMN(M61)-COLUMN($E$2))*10))</f>
      </c>
      <c r="N61">
        <f ca="1">IF(ISERROR(OFFSET(Tabulation!U61,0,(COLUMN(N61)-COLUMN($E$2))*10)),"",OFFSET(Tabulation!U61,0,(COLUMN(N61)-COLUMN($E$2))*10))</f>
      </c>
      <c r="O61">
        <f ca="1">IF(ISERROR(OFFSET(Tabulation!V61,0,(COLUMN(O61)-COLUMN($E$2))*10)),"",OFFSET(Tabulation!V61,0,(COLUMN(O61)-COLUMN($E$2))*10))</f>
        <v>0.2533680555555555</v>
      </c>
      <c r="P61">
        <f ca="1">IF(ISERROR(OFFSET(Tabulation!W61,0,(COLUMN(P61)-COLUMN($E$2))*10)),"",OFFSET(Tabulation!W61,0,(COLUMN(P61)-COLUMN($E$2))*10))</f>
      </c>
      <c r="Q61">
        <f ca="1">IF(ISERROR(OFFSET(Tabulation!X61,0,(COLUMN(Q61)-COLUMN($E$2))*10)),"",OFFSET(Tabulation!X61,0,(COLUMN(Q61)-COLUMN($E$2))*10))</f>
      </c>
      <c r="R61">
        <f ca="1">IF(ISERROR(OFFSET(Tabulation!Y61,0,(COLUMN(R61)-COLUMN($E$2))*10)),"",OFFSET(Tabulation!Y61,0,(COLUMN(R61)-COLUMN($E$2))*10))</f>
      </c>
      <c r="S61">
        <f ca="1">IF(ISERROR(OFFSET(Tabulation!Z61,0,(COLUMN(S61)-COLUMN($E$2))*10)),"",OFFSET(Tabulation!Z61,0,(COLUMN(S61)-COLUMN($E$2))*10))</f>
      </c>
      <c r="T61">
        <f ca="1">IF(ISERROR(OFFSET(Tabulation!AA61,0,(COLUMN(T61)-COLUMN($E$2))*10)),"",OFFSET(Tabulation!AA61,0,(COLUMN(T61)-COLUMN($E$2))*10))</f>
      </c>
      <c r="U61">
        <f ca="1">IF(ISERROR(OFFSET(Tabulation!AB61,0,(COLUMN(U61)-COLUMN($E$2))*10)),"",OFFSET(Tabulation!AB61,0,(COLUMN(U61)-COLUMN($E$2))*10))</f>
      </c>
      <c r="V61">
        <f ca="1">IF(ISERROR(OFFSET(Tabulation!AC61,0,(COLUMN(V61)-COLUMN($E$2))*10)),"",OFFSET(Tabulation!AC61,0,(COLUMN(V61)-COLUMN($E$2))*10))</f>
        <v>0.24939236111111113</v>
      </c>
      <c r="W61">
        <f ca="1">IF(ISERROR(OFFSET(Tabulation!AD61,0,(COLUMN(W61)-COLUMN($E$2))*10)),"",OFFSET(Tabulation!AD61,0,(COLUMN(W61)-COLUMN($E$2))*10))</f>
      </c>
      <c r="X61">
        <f ca="1">IF(ISERROR(OFFSET(Tabulation!AE61,0,(COLUMN(X61)-COLUMN($E$2))*10)),"",OFFSET(Tabulation!AE61,0,(COLUMN(X61)-COLUMN($E$2))*10))</f>
      </c>
      <c r="Y61">
        <f ca="1">IF(ISERROR(OFFSET(Tabulation!AF61,0,(COLUMN(Y61)-COLUMN($E$2))*10)),"",OFFSET(Tabulation!AF61,0,(COLUMN(Y61)-COLUMN($E$2))*10))</f>
      </c>
      <c r="Z61">
        <f ca="1">IF(ISERROR(OFFSET(Tabulation!AG61,0,(COLUMN(Z61)-COLUMN($E$2))*10)),"",OFFSET(Tabulation!AG61,0,(COLUMN(Z61)-COLUMN($E$2))*10))</f>
      </c>
      <c r="AA61">
        <f ca="1">IF(ISERROR(OFFSET(Tabulation!AH61,0,(COLUMN(AA61)-COLUMN($E$2))*10)),"",OFFSET(Tabulation!AH61,0,(COLUMN(AA61)-COLUMN($E$2))*10))</f>
      </c>
      <c r="AB61">
        <f ca="1">IF(ISERROR(OFFSET(Tabulation!AI61,0,(COLUMN(AB61)-COLUMN($E$2))*10)),"",OFFSET(Tabulation!AI61,0,(COLUMN(AB61)-COLUMN($E$2))*10))</f>
      </c>
      <c r="AC61">
        <f ca="1">IF(ISERROR(OFFSET(Tabulation!AJ61,0,(COLUMN(AC61)-COLUMN($E$2))*10)),"",OFFSET(Tabulation!AJ61,0,(COLUMN(AC61)-COLUMN($E$2))*10))</f>
      </c>
      <c r="AD61">
        <f ca="1">IF(ISERROR(OFFSET(Tabulation!AK61,0,(COLUMN(AD61)-COLUMN($E$2))*10)),"",OFFSET(Tabulation!AK61,0,(COLUMN(AD61)-COLUMN($E$2))*10))</f>
      </c>
      <c r="AE61">
        <f ca="1">IF(ISERROR(OFFSET(Tabulation!AL61,0,(COLUMN(AE61)-COLUMN($E$2))*10)),"",OFFSET(Tabulation!AL61,0,(COLUMN(AE61)-COLUMN($E$2))*10))</f>
      </c>
      <c r="AF61">
        <f ca="1">IF(ISERROR(OFFSET(Tabulation!AM61,0,(COLUMN(AF61)-COLUMN($E$2))*10)),"",OFFSET(Tabulation!AM61,0,(COLUMN(AF61)-COLUMN($E$2))*10))</f>
      </c>
      <c r="AG61">
        <f ca="1">IF(ISERROR(OFFSET(Tabulation!AN61,0,(COLUMN(AG61)-COLUMN($E$2))*10)),"",OFFSET(Tabulation!AN61,0,(COLUMN(AG61)-COLUMN($E$2))*10))</f>
      </c>
      <c r="AH61">
        <f ca="1">IF(ISERROR(OFFSET(Tabulation!AO61,0,(COLUMN(AH61)-COLUMN($E$2))*10)),"",OFFSET(Tabulation!AO61,0,(COLUMN(AH61)-COLUMN($E$2))*10))</f>
      </c>
      <c r="AI61">
        <f ca="1">IF(ISERROR(OFFSET(Tabulation!AP61,0,(COLUMN(AI61)-COLUMN($E$2))*10)),"",OFFSET(Tabulation!AP61,0,(COLUMN(AI61)-COLUMN($E$2))*10))</f>
      </c>
      <c r="AJ61">
        <f ca="1">IF(ISERROR(OFFSET(Tabulation!AQ61,0,(COLUMN(AJ61)-COLUMN($E$2))*10)),"",OFFSET(Tabulation!AQ61,0,(COLUMN(AJ61)-COLUMN($E$2))*10))</f>
      </c>
      <c r="AK61">
        <f ca="1">IF(ISERROR(OFFSET(Tabulation!AR61,0,(COLUMN(AK61)-COLUMN($E$2))*10)),"",OFFSET(Tabulation!AR61,0,(COLUMN(AK61)-COLUMN($E$2))*10))</f>
      </c>
      <c r="AL61">
        <f ca="1">IF(ISERROR(OFFSET(Tabulation!AS61,0,(COLUMN(AL61)-COLUMN($E$2))*10)),"",OFFSET(Tabulation!AS61,0,(COLUMN(AL61)-COLUMN($E$2))*10))</f>
      </c>
      <c r="AM61">
        <f ca="1">IF(ISERROR(OFFSET(Tabulation!AT61,0,(COLUMN(AM61)-COLUMN($E$2))*10)),"",OFFSET(Tabulation!AT61,0,(COLUMN(AM61)-COLUMN($E$2))*10))</f>
      </c>
      <c r="AN61">
        <f ca="1">IF(ISERROR(OFFSET(Tabulation!AU61,0,(COLUMN(AN61)-COLUMN($E$2))*10)),"",OFFSET(Tabulation!AU61,0,(COLUMN(AN61)-COLUMN($E$2))*10))</f>
      </c>
      <c r="AO61">
        <f ca="1">IF(ISERROR(OFFSET(Tabulation!AV61,0,(COLUMN(AO61)-COLUMN($E$2))*10)),"",OFFSET(Tabulation!AV61,0,(COLUMN(AO61)-COLUMN($E$2))*10))</f>
      </c>
      <c r="AP61" s="1">
        <f t="shared" si="2"/>
        <v>0.07746527777777777</v>
      </c>
      <c r="AQ61">
        <f t="shared" si="3"/>
        <v>4</v>
      </c>
      <c r="AR61" t="str">
        <f ca="1">IF(ISBLANK((OFFSET(Tabulation!E61,0,($AQ61-1)*11))),"",OFFSET(Tabulation!E61,0,($AQ61-1)*11))</f>
        <v>Sysco Memphis LLC</v>
      </c>
      <c r="AS61" t="str">
        <f ca="1">IF(ISBLANK((OFFSET(Tabulation!F61,0,($AQ61-1)*11))),"",OFFSET(Tabulation!F61,0,($AQ61-1)*11))</f>
        <v>2%10 Net 30</v>
      </c>
      <c r="AT61" t="str">
        <f ca="1">IF(ISBLANK((OFFSET(Tabulation!G61,0,($AQ61-1)*11))),"",OFFSET(Tabulation!G61,0,($AQ61-1)*11))</f>
        <v>Vanee</v>
      </c>
      <c r="AU61" t="str">
        <f ca="1">IF(ISBLANK((OFFSET(Tabulation!H61,0,($AQ61-1)*11))),"",OFFSET(Tabulation!H61,0,($AQ61-1)*11))</f>
        <v>6565X-VAN</v>
      </c>
      <c r="AV61" t="str">
        <f ca="1">IF(ISBLANK((OFFSET(Tabulation!I61,0,($AQ61-1)*11))),"",OFFSET(Tabulation!I61,0,($AQ61-1)*11))</f>
        <v>6/48 oz</v>
      </c>
      <c r="AW61">
        <f ca="1">IF(ISBLANK((OFFSET(Tabulation!J61,0,($AQ61-1)*11))),"",OFFSET(Tabulation!J61,0,($AQ61-1)*11))</f>
        <v>288</v>
      </c>
      <c r="AX61">
        <f ca="1">IF(ISBLANK((OFFSET(Tabulation!K61,0,($AQ61-1)*11))),"",OFFSET(Tabulation!K61,0,($AQ61-1)*11))</f>
        <v>22.31</v>
      </c>
      <c r="AY61">
        <f ca="1">IF(ISBLANK((OFFSET(Tabulation!L61,0,($AQ61-1)*11))),"",OFFSET(Tabulation!L61,0,($AQ61-1)*11))</f>
        <v>0.07746527777777777</v>
      </c>
      <c r="AZ61">
        <f ca="1">IF(ISBLANK((OFFSET(Tabulation!M61,0,($AQ61-1)*11))),"",OFFSET(Tabulation!M61,0,($AQ61-1)*11))</f>
        <v>39250</v>
      </c>
      <c r="BA61" t="str">
        <f ca="1">IF(ISBLANK((OFFSET(Tabulation!N61,0,($AQ61-1)*11))),"",OFFSET(Tabulation!N61,0,($AQ61-1)*11))</f>
        <v>Yes</v>
      </c>
      <c r="BB61" t="str">
        <f ca="1">IF(ISBLANK((OFFSET(Tabulation!O61,0,($AQ61-1)*11))),"",OFFSET(Tabulation!O61,0,($AQ61-1)*11))</f>
        <v>Based on ship lot</v>
      </c>
    </row>
    <row r="62" spans="1:54" ht="132">
      <c r="A62" s="17">
        <v>1681</v>
      </c>
      <c r="B62" s="15">
        <v>800</v>
      </c>
      <c r="C62" s="16" t="s">
        <v>131</v>
      </c>
      <c r="D62" s="68" t="s">
        <v>579</v>
      </c>
      <c r="E62">
        <f ca="1">IF(ISERROR(OFFSET(Tabulation!L62,0,(COLUMN(E62)-COLUMN($E$2))*10)),"",OFFSET(Tabulation!L62,0,(COLUMN(E62)-COLUMN($E$2))*10))</f>
      </c>
      <c r="F62">
        <f ca="1">IF(ISERROR(OFFSET(Tabulation!M62,0,(COLUMN(F62)-COLUMN($E$2))*10)),"",OFFSET(Tabulation!M62,0,(COLUMN(F62)-COLUMN($E$2))*10))</f>
      </c>
      <c r="G62">
        <f ca="1">IF(ISERROR(OFFSET(Tabulation!N62,0,(COLUMN(G62)-COLUMN($E$2))*10)),"",OFFSET(Tabulation!N62,0,(COLUMN(G62)-COLUMN($E$2))*10))</f>
      </c>
      <c r="H62">
        <f ca="1">IF(ISERROR(OFFSET(Tabulation!O62,0,(COLUMN(H62)-COLUMN($E$2))*10)),"",OFFSET(Tabulation!O62,0,(COLUMN(H62)-COLUMN($E$2))*10))</f>
        <v>0.04357421875</v>
      </c>
      <c r="I62">
        <f ca="1">IF(ISERROR(OFFSET(Tabulation!P62,0,(COLUMN(I62)-COLUMN($E$2))*10)),"",OFFSET(Tabulation!P62,0,(COLUMN(I62)-COLUMN($E$2))*10))</f>
      </c>
      <c r="J62">
        <f ca="1">IF(ISERROR(OFFSET(Tabulation!Q62,0,(COLUMN(J62)-COLUMN($E$2))*10)),"",OFFSET(Tabulation!Q62,0,(COLUMN(J62)-COLUMN($E$2))*10))</f>
      </c>
      <c r="K62">
        <f ca="1">IF(ISERROR(OFFSET(Tabulation!R62,0,(COLUMN(K62)-COLUMN($E$2))*10)),"",OFFSET(Tabulation!R62,0,(COLUMN(K62)-COLUMN($E$2))*10))</f>
        <v>0.04345703125</v>
      </c>
      <c r="L62">
        <f ca="1">IF(ISERROR(OFFSET(Tabulation!S62,0,(COLUMN(L62)-COLUMN($E$2))*10)),"",OFFSET(Tabulation!S62,0,(COLUMN(L62)-COLUMN($E$2))*10))</f>
        <v>0.0447265625</v>
      </c>
      <c r="M62">
        <f ca="1">IF(ISERROR(OFFSET(Tabulation!T62,0,(COLUMN(M62)-COLUMN($E$2))*10)),"",OFFSET(Tabulation!T62,0,(COLUMN(M62)-COLUMN($E$2))*10))</f>
      </c>
      <c r="N62">
        <f ca="1">IF(ISERROR(OFFSET(Tabulation!U62,0,(COLUMN(N62)-COLUMN($E$2))*10)),"",OFFSET(Tabulation!U62,0,(COLUMN(N62)-COLUMN($E$2))*10))</f>
      </c>
      <c r="O62">
        <f ca="1">IF(ISERROR(OFFSET(Tabulation!V62,0,(COLUMN(O62)-COLUMN($E$2))*10)),"",OFFSET(Tabulation!V62,0,(COLUMN(O62)-COLUMN($E$2))*10))</f>
        <v>0.0442578125</v>
      </c>
      <c r="P62">
        <f ca="1">IF(ISERROR(OFFSET(Tabulation!W62,0,(COLUMN(P62)-COLUMN($E$2))*10)),"",OFFSET(Tabulation!W62,0,(COLUMN(P62)-COLUMN($E$2))*10))</f>
      </c>
      <c r="Q62">
        <f ca="1">IF(ISERROR(OFFSET(Tabulation!X62,0,(COLUMN(Q62)-COLUMN($E$2))*10)),"",OFFSET(Tabulation!X62,0,(COLUMN(Q62)-COLUMN($E$2))*10))</f>
      </c>
      <c r="R62">
        <f ca="1">IF(ISERROR(OFFSET(Tabulation!Y62,0,(COLUMN(R62)-COLUMN($E$2))*10)),"",OFFSET(Tabulation!Y62,0,(COLUMN(R62)-COLUMN($E$2))*10))</f>
      </c>
      <c r="S62">
        <f ca="1">IF(ISERROR(OFFSET(Tabulation!Z62,0,(COLUMN(S62)-COLUMN($E$2))*10)),"",OFFSET(Tabulation!Z62,0,(COLUMN(S62)-COLUMN($E$2))*10))</f>
      </c>
      <c r="T62">
        <f ca="1">IF(ISERROR(OFFSET(Tabulation!AA62,0,(COLUMN(T62)-COLUMN($E$2))*10)),"",OFFSET(Tabulation!AA62,0,(COLUMN(T62)-COLUMN($E$2))*10))</f>
      </c>
      <c r="U62">
        <f ca="1">IF(ISERROR(OFFSET(Tabulation!AB62,0,(COLUMN(U62)-COLUMN($E$2))*10)),"",OFFSET(Tabulation!AB62,0,(COLUMN(U62)-COLUMN($E$2))*10))</f>
      </c>
      <c r="V62">
        <f ca="1">IF(ISERROR(OFFSET(Tabulation!AC62,0,(COLUMN(V62)-COLUMN($E$2))*10)),"",OFFSET(Tabulation!AC62,0,(COLUMN(V62)-COLUMN($E$2))*10))</f>
      </c>
      <c r="W62">
        <f ca="1">IF(ISERROR(OFFSET(Tabulation!AD62,0,(COLUMN(W62)-COLUMN($E$2))*10)),"",OFFSET(Tabulation!AD62,0,(COLUMN(W62)-COLUMN($E$2))*10))</f>
      </c>
      <c r="X62">
        <f ca="1">IF(ISERROR(OFFSET(Tabulation!AE62,0,(COLUMN(X62)-COLUMN($E$2))*10)),"",OFFSET(Tabulation!AE62,0,(COLUMN(X62)-COLUMN($E$2))*10))</f>
      </c>
      <c r="Y62">
        <f ca="1">IF(ISERROR(OFFSET(Tabulation!AF62,0,(COLUMN(Y62)-COLUMN($E$2))*10)),"",OFFSET(Tabulation!AF62,0,(COLUMN(Y62)-COLUMN($E$2))*10))</f>
      </c>
      <c r="Z62">
        <f ca="1">IF(ISERROR(OFFSET(Tabulation!AG62,0,(COLUMN(Z62)-COLUMN($E$2))*10)),"",OFFSET(Tabulation!AG62,0,(COLUMN(Z62)-COLUMN($E$2))*10))</f>
      </c>
      <c r="AA62">
        <f ca="1">IF(ISERROR(OFFSET(Tabulation!AH62,0,(COLUMN(AA62)-COLUMN($E$2))*10)),"",OFFSET(Tabulation!AH62,0,(COLUMN(AA62)-COLUMN($E$2))*10))</f>
      </c>
      <c r="AB62">
        <f ca="1">IF(ISERROR(OFFSET(Tabulation!AI62,0,(COLUMN(AB62)-COLUMN($E$2))*10)),"",OFFSET(Tabulation!AI62,0,(COLUMN(AB62)-COLUMN($E$2))*10))</f>
      </c>
      <c r="AC62">
        <f ca="1">IF(ISERROR(OFFSET(Tabulation!AJ62,0,(COLUMN(AC62)-COLUMN($E$2))*10)),"",OFFSET(Tabulation!AJ62,0,(COLUMN(AC62)-COLUMN($E$2))*10))</f>
      </c>
      <c r="AD62">
        <f ca="1">IF(ISERROR(OFFSET(Tabulation!AK62,0,(COLUMN(AD62)-COLUMN($E$2))*10)),"",OFFSET(Tabulation!AK62,0,(COLUMN(AD62)-COLUMN($E$2))*10))</f>
      </c>
      <c r="AE62">
        <f ca="1">IF(ISERROR(OFFSET(Tabulation!AL62,0,(COLUMN(AE62)-COLUMN($E$2))*10)),"",OFFSET(Tabulation!AL62,0,(COLUMN(AE62)-COLUMN($E$2))*10))</f>
      </c>
      <c r="AF62">
        <f ca="1">IF(ISERROR(OFFSET(Tabulation!AM62,0,(COLUMN(AF62)-COLUMN($E$2))*10)),"",OFFSET(Tabulation!AM62,0,(COLUMN(AF62)-COLUMN($E$2))*10))</f>
      </c>
      <c r="AG62">
        <f ca="1">IF(ISERROR(OFFSET(Tabulation!AN62,0,(COLUMN(AG62)-COLUMN($E$2))*10)),"",OFFSET(Tabulation!AN62,0,(COLUMN(AG62)-COLUMN($E$2))*10))</f>
      </c>
      <c r="AH62">
        <f ca="1">IF(ISERROR(OFFSET(Tabulation!AO62,0,(COLUMN(AH62)-COLUMN($E$2))*10)),"",OFFSET(Tabulation!AO62,0,(COLUMN(AH62)-COLUMN($E$2))*10))</f>
      </c>
      <c r="AI62">
        <f ca="1">IF(ISERROR(OFFSET(Tabulation!AP62,0,(COLUMN(AI62)-COLUMN($E$2))*10)),"",OFFSET(Tabulation!AP62,0,(COLUMN(AI62)-COLUMN($E$2))*10))</f>
      </c>
      <c r="AJ62">
        <f ca="1">IF(ISERROR(OFFSET(Tabulation!AQ62,0,(COLUMN(AJ62)-COLUMN($E$2))*10)),"",OFFSET(Tabulation!AQ62,0,(COLUMN(AJ62)-COLUMN($E$2))*10))</f>
      </c>
      <c r="AK62">
        <f ca="1">IF(ISERROR(OFFSET(Tabulation!AR62,0,(COLUMN(AK62)-COLUMN($E$2))*10)),"",OFFSET(Tabulation!AR62,0,(COLUMN(AK62)-COLUMN($E$2))*10))</f>
      </c>
      <c r="AL62">
        <f ca="1">IF(ISERROR(OFFSET(Tabulation!AS62,0,(COLUMN(AL62)-COLUMN($E$2))*10)),"",OFFSET(Tabulation!AS62,0,(COLUMN(AL62)-COLUMN($E$2))*10))</f>
      </c>
      <c r="AM62">
        <f ca="1">IF(ISERROR(OFFSET(Tabulation!AT62,0,(COLUMN(AM62)-COLUMN($E$2))*10)),"",OFFSET(Tabulation!AT62,0,(COLUMN(AM62)-COLUMN($E$2))*10))</f>
      </c>
      <c r="AN62">
        <f ca="1">IF(ISERROR(OFFSET(Tabulation!AU62,0,(COLUMN(AN62)-COLUMN($E$2))*10)),"",OFFSET(Tabulation!AU62,0,(COLUMN(AN62)-COLUMN($E$2))*10))</f>
      </c>
      <c r="AO62">
        <f ca="1">IF(ISERROR(OFFSET(Tabulation!AV62,0,(COLUMN(AO62)-COLUMN($E$2))*10)),"",OFFSET(Tabulation!AV62,0,(COLUMN(AO62)-COLUMN($E$2))*10))</f>
      </c>
      <c r="AP62" s="1">
        <f t="shared" si="2"/>
        <v>0.04345703125</v>
      </c>
      <c r="AQ62">
        <f t="shared" si="3"/>
        <v>7</v>
      </c>
      <c r="AR62" t="str">
        <f ca="1">IF(ISBLANK((OFFSET(Tabulation!E62,0,($AQ62-1)*11))),"",OFFSET(Tabulation!E62,0,($AQ62-1)*11))</f>
        <v>Dori Foods</v>
      </c>
      <c r="AS62" t="str">
        <f ca="1">IF(ISBLANK((OFFSET(Tabulation!F62,0,($AQ62-1)*11))),"",OFFSET(Tabulation!F62,0,($AQ62-1)*11))</f>
        <v>Net 30</v>
      </c>
      <c r="AT62" t="str">
        <f ca="1">IF(ISBLANK((OFFSET(Tabulation!G62,0,($AQ62-1)*11))),"",OFFSET(Tabulation!G62,0,($AQ62-1)*11))</f>
        <v>Marzetti</v>
      </c>
      <c r="AU62" t="str">
        <f ca="1">IF(ISBLANK((OFFSET(Tabulation!H62,0,($AQ62-1)*11))),"",OFFSET(Tabulation!H62,0,($AQ62-1)*11))</f>
        <v>83030</v>
      </c>
      <c r="AV62" t="str">
        <f ca="1">IF(ISBLANK((OFFSET(Tabulation!I62,0,($AQ62-1)*11))),"",OFFSET(Tabulation!I62,0,($AQ62-1)*11))</f>
        <v>4/1 gal</v>
      </c>
      <c r="AW62">
        <f ca="1">IF(ISBLANK((OFFSET(Tabulation!J62,0,($AQ62-1)*11))),"",OFFSET(Tabulation!J62,0,($AQ62-1)*11))</f>
        <v>512</v>
      </c>
      <c r="AX62">
        <f ca="1">IF(ISBLANK((OFFSET(Tabulation!K62,0,($AQ62-1)*11))),"",OFFSET(Tabulation!K62,0,($AQ62-1)*11))</f>
        <v>22.25</v>
      </c>
      <c r="AY62">
        <f ca="1">IF(ISBLANK((OFFSET(Tabulation!L62,0,($AQ62-1)*11))),"",OFFSET(Tabulation!L62,0,($AQ62-1)*11))</f>
        <v>0.04345703125</v>
      </c>
      <c r="AZ62">
        <f ca="1">IF(ISBLANK((OFFSET(Tabulation!M62,0,($AQ62-1)*11))),"",OFFSET(Tabulation!M62,0,($AQ62-1)*11))</f>
        <v>17800</v>
      </c>
      <c r="BA62" t="str">
        <f ca="1">IF(ISBLANK((OFFSET(Tabulation!N62,0,($AQ62-1)*11))),"",OFFSET(Tabulation!N62,0,($AQ62-1)*11))</f>
        <v>Yes</v>
      </c>
      <c r="BB62">
        <f ca="1">IF(ISBLANK((OFFSET(Tabulation!O62,0,($AQ62-1)*11))),"",OFFSET(Tabulation!O62,0,($AQ62-1)*11))</f>
      </c>
    </row>
    <row r="63" spans="1:54" ht="84">
      <c r="A63" s="25">
        <v>1682</v>
      </c>
      <c r="B63" s="18">
        <v>2000</v>
      </c>
      <c r="C63" s="19" t="s">
        <v>131</v>
      </c>
      <c r="D63" s="82" t="s">
        <v>580</v>
      </c>
      <c r="E63">
        <f ca="1">IF(ISERROR(OFFSET(Tabulation!L63,0,(COLUMN(E63)-COLUMN($E$2))*10)),"",OFFSET(Tabulation!L63,0,(COLUMN(E63)-COLUMN($E$2))*10))</f>
      </c>
      <c r="F63">
        <f ca="1">IF(ISERROR(OFFSET(Tabulation!M63,0,(COLUMN(F63)-COLUMN($E$2))*10)),"",OFFSET(Tabulation!M63,0,(COLUMN(F63)-COLUMN($E$2))*10))</f>
      </c>
      <c r="G63">
        <f ca="1">IF(ISERROR(OFFSET(Tabulation!N63,0,(COLUMN(G63)-COLUMN($E$2))*10)),"",OFFSET(Tabulation!N63,0,(COLUMN(G63)-COLUMN($E$2))*10))</f>
      </c>
      <c r="H63">
        <f ca="1">IF(ISERROR(OFFSET(Tabulation!O63,0,(COLUMN(H63)-COLUMN($E$2))*10)),"",OFFSET(Tabulation!O63,0,(COLUMN(H63)-COLUMN($E$2))*10))</f>
      </c>
      <c r="I63">
        <f ca="1">IF(ISERROR(OFFSET(Tabulation!P63,0,(COLUMN(I63)-COLUMN($E$2))*10)),"",OFFSET(Tabulation!P63,0,(COLUMN(I63)-COLUMN($E$2))*10))</f>
      </c>
      <c r="J63">
        <f ca="1">IF(ISERROR(OFFSET(Tabulation!Q63,0,(COLUMN(J63)-COLUMN($E$2))*10)),"",OFFSET(Tabulation!Q63,0,(COLUMN(J63)-COLUMN($E$2))*10))</f>
      </c>
      <c r="K63">
        <f ca="1">IF(ISERROR(OFFSET(Tabulation!R63,0,(COLUMN(K63)-COLUMN($E$2))*10)),"",OFFSET(Tabulation!R63,0,(COLUMN(K63)-COLUMN($E$2))*10))</f>
      </c>
      <c r="L63">
        <f ca="1">IF(ISERROR(OFFSET(Tabulation!S63,0,(COLUMN(L63)-COLUMN($E$2))*10)),"",OFFSET(Tabulation!S63,0,(COLUMN(L63)-COLUMN($E$2))*10))</f>
      </c>
      <c r="M63">
        <f ca="1">IF(ISERROR(OFFSET(Tabulation!T63,0,(COLUMN(M63)-COLUMN($E$2))*10)),"",OFFSET(Tabulation!T63,0,(COLUMN(M63)-COLUMN($E$2))*10))</f>
      </c>
      <c r="N63">
        <f ca="1">IF(ISERROR(OFFSET(Tabulation!U63,0,(COLUMN(N63)-COLUMN($E$2))*10)),"",OFFSET(Tabulation!U63,0,(COLUMN(N63)-COLUMN($E$2))*10))</f>
      </c>
      <c r="O63">
        <f ca="1">IF(ISERROR(OFFSET(Tabulation!V63,0,(COLUMN(O63)-COLUMN($E$2))*10)),"",OFFSET(Tabulation!V63,0,(COLUMN(O63)-COLUMN($E$2))*10))</f>
        <v>0.08844117647058823</v>
      </c>
      <c r="P63">
        <f ca="1">IF(ISERROR(OFFSET(Tabulation!W63,0,(COLUMN(P63)-COLUMN($E$2))*10)),"",OFFSET(Tabulation!W63,0,(COLUMN(P63)-COLUMN($E$2))*10))</f>
      </c>
      <c r="Q63">
        <f ca="1">IF(ISERROR(OFFSET(Tabulation!X63,0,(COLUMN(Q63)-COLUMN($E$2))*10)),"",OFFSET(Tabulation!X63,0,(COLUMN(Q63)-COLUMN($E$2))*10))</f>
      </c>
      <c r="R63">
        <f ca="1">IF(ISERROR(OFFSET(Tabulation!Y63,0,(COLUMN(R63)-COLUMN($E$2))*10)),"",OFFSET(Tabulation!Y63,0,(COLUMN(R63)-COLUMN($E$2))*10))</f>
      </c>
      <c r="S63">
        <f ca="1">IF(ISERROR(OFFSET(Tabulation!Z63,0,(COLUMN(S63)-COLUMN($E$2))*10)),"",OFFSET(Tabulation!Z63,0,(COLUMN(S63)-COLUMN($E$2))*10))</f>
      </c>
      <c r="T63">
        <f ca="1">IF(ISERROR(OFFSET(Tabulation!AA63,0,(COLUMN(T63)-COLUMN($E$2))*10)),"",OFFSET(Tabulation!AA63,0,(COLUMN(T63)-COLUMN($E$2))*10))</f>
      </c>
      <c r="U63">
        <f ca="1">IF(ISERROR(OFFSET(Tabulation!AB63,0,(COLUMN(U63)-COLUMN($E$2))*10)),"",OFFSET(Tabulation!AB63,0,(COLUMN(U63)-COLUMN($E$2))*10))</f>
      </c>
      <c r="V63">
        <f ca="1">IF(ISERROR(OFFSET(Tabulation!AC63,0,(COLUMN(V63)-COLUMN($E$2))*10)),"",OFFSET(Tabulation!AC63,0,(COLUMN(V63)-COLUMN($E$2))*10))</f>
      </c>
      <c r="W63">
        <f ca="1">IF(ISERROR(OFFSET(Tabulation!AD63,0,(COLUMN(W63)-COLUMN($E$2))*10)),"",OFFSET(Tabulation!AD63,0,(COLUMN(W63)-COLUMN($E$2))*10))</f>
        <v>0.08058823529411764</v>
      </c>
      <c r="X63">
        <f ca="1">IF(ISERROR(OFFSET(Tabulation!AE63,0,(COLUMN(X63)-COLUMN($E$2))*10)),"",OFFSET(Tabulation!AE63,0,(COLUMN(X63)-COLUMN($E$2))*10))</f>
      </c>
      <c r="Y63">
        <f ca="1">IF(ISERROR(OFFSET(Tabulation!AF63,0,(COLUMN(Y63)-COLUMN($E$2))*10)),"",OFFSET(Tabulation!AF63,0,(COLUMN(Y63)-COLUMN($E$2))*10))</f>
      </c>
      <c r="Z63">
        <f ca="1">IF(ISERROR(OFFSET(Tabulation!AG63,0,(COLUMN(Z63)-COLUMN($E$2))*10)),"",OFFSET(Tabulation!AG63,0,(COLUMN(Z63)-COLUMN($E$2))*10))</f>
      </c>
      <c r="AA63">
        <f ca="1">IF(ISERROR(OFFSET(Tabulation!AH63,0,(COLUMN(AA63)-COLUMN($E$2))*10)),"",OFFSET(Tabulation!AH63,0,(COLUMN(AA63)-COLUMN($E$2))*10))</f>
      </c>
      <c r="AB63">
        <f ca="1">IF(ISERROR(OFFSET(Tabulation!AI63,0,(COLUMN(AB63)-COLUMN($E$2))*10)),"",OFFSET(Tabulation!AI63,0,(COLUMN(AB63)-COLUMN($E$2))*10))</f>
      </c>
      <c r="AC63">
        <f ca="1">IF(ISERROR(OFFSET(Tabulation!AJ63,0,(COLUMN(AC63)-COLUMN($E$2))*10)),"",OFFSET(Tabulation!AJ63,0,(COLUMN(AC63)-COLUMN($E$2))*10))</f>
      </c>
      <c r="AD63">
        <f ca="1">IF(ISERROR(OFFSET(Tabulation!AK63,0,(COLUMN(AD63)-COLUMN($E$2))*10)),"",OFFSET(Tabulation!AK63,0,(COLUMN(AD63)-COLUMN($E$2))*10))</f>
      </c>
      <c r="AE63">
        <f ca="1">IF(ISERROR(OFFSET(Tabulation!AL63,0,(COLUMN(AE63)-COLUMN($E$2))*10)),"",OFFSET(Tabulation!AL63,0,(COLUMN(AE63)-COLUMN($E$2))*10))</f>
      </c>
      <c r="AF63">
        <f ca="1">IF(ISERROR(OFFSET(Tabulation!AM63,0,(COLUMN(AF63)-COLUMN($E$2))*10)),"",OFFSET(Tabulation!AM63,0,(COLUMN(AF63)-COLUMN($E$2))*10))</f>
      </c>
      <c r="AG63">
        <f ca="1">IF(ISERROR(OFFSET(Tabulation!AN63,0,(COLUMN(AG63)-COLUMN($E$2))*10)),"",OFFSET(Tabulation!AN63,0,(COLUMN(AG63)-COLUMN($E$2))*10))</f>
      </c>
      <c r="AH63">
        <f ca="1">IF(ISERROR(OFFSET(Tabulation!AO63,0,(COLUMN(AH63)-COLUMN($E$2))*10)),"",OFFSET(Tabulation!AO63,0,(COLUMN(AH63)-COLUMN($E$2))*10))</f>
      </c>
      <c r="AI63">
        <f ca="1">IF(ISERROR(OFFSET(Tabulation!AP63,0,(COLUMN(AI63)-COLUMN($E$2))*10)),"",OFFSET(Tabulation!AP63,0,(COLUMN(AI63)-COLUMN($E$2))*10))</f>
      </c>
      <c r="AJ63">
        <f ca="1">IF(ISERROR(OFFSET(Tabulation!AQ63,0,(COLUMN(AJ63)-COLUMN($E$2))*10)),"",OFFSET(Tabulation!AQ63,0,(COLUMN(AJ63)-COLUMN($E$2))*10))</f>
      </c>
      <c r="AK63">
        <f ca="1">IF(ISERROR(OFFSET(Tabulation!AR63,0,(COLUMN(AK63)-COLUMN($E$2))*10)),"",OFFSET(Tabulation!AR63,0,(COLUMN(AK63)-COLUMN($E$2))*10))</f>
      </c>
      <c r="AL63">
        <f ca="1">IF(ISERROR(OFFSET(Tabulation!AS63,0,(COLUMN(AL63)-COLUMN($E$2))*10)),"",OFFSET(Tabulation!AS63,0,(COLUMN(AL63)-COLUMN($E$2))*10))</f>
      </c>
      <c r="AM63">
        <f ca="1">IF(ISERROR(OFFSET(Tabulation!AT63,0,(COLUMN(AM63)-COLUMN($E$2))*10)),"",OFFSET(Tabulation!AT63,0,(COLUMN(AM63)-COLUMN($E$2))*10))</f>
      </c>
      <c r="AN63">
        <f ca="1">IF(ISERROR(OFFSET(Tabulation!AU63,0,(COLUMN(AN63)-COLUMN($E$2))*10)),"",OFFSET(Tabulation!AU63,0,(COLUMN(AN63)-COLUMN($E$2))*10))</f>
      </c>
      <c r="AO63">
        <f ca="1">IF(ISERROR(OFFSET(Tabulation!AV63,0,(COLUMN(AO63)-COLUMN($E$2))*10)),"",OFFSET(Tabulation!AV63,0,(COLUMN(AO63)-COLUMN($E$2))*10))</f>
      </c>
      <c r="AP63" s="1">
        <f t="shared" si="2"/>
        <v>0.08058823529411764</v>
      </c>
      <c r="AQ63">
        <f t="shared" si="3"/>
        <v>19</v>
      </c>
      <c r="AR63" t="str">
        <f ca="1">IF(ISBLANK((OFFSET(Tabulation!E63,0,($AQ63-1)*11))),"",OFFSET(Tabulation!E63,0,($AQ63-1)*11))</f>
        <v>Kikkoman Sales USA</v>
      </c>
      <c r="AS63" t="str">
        <f ca="1">IF(ISBLANK((OFFSET(Tabulation!F63,0,($AQ63-1)*11))),"",OFFSET(Tabulation!F63,0,($AQ63-1)*11))</f>
        <v> Net 30</v>
      </c>
      <c r="AT63" t="str">
        <f ca="1">IF(ISBLANK((OFFSET(Tabulation!G63,0,($AQ63-1)*11))),"",OFFSET(Tabulation!G63,0,($AQ63-1)*11))</f>
        <v>Kikkoman</v>
      </c>
      <c r="AU63" t="str">
        <f ca="1">IF(ISBLANK((OFFSET(Tabulation!H63,0,($AQ63-1)*11))),"",OFFSET(Tabulation!H63,0,($AQ63-1)*11))</f>
        <v>1576</v>
      </c>
      <c r="AV63" t="str">
        <f ca="1">IF(ISBLANK((OFFSET(Tabulation!I63,0,($AQ63-1)*11))),"",OFFSET(Tabulation!I63,0,($AQ63-1)*11))</f>
        <v>4/85 oz</v>
      </c>
      <c r="AW63">
        <f ca="1">IF(ISBLANK((OFFSET(Tabulation!J63,0,($AQ63-1)*11))),"",OFFSET(Tabulation!J63,0,($AQ63-1)*11))</f>
        <v>340</v>
      </c>
      <c r="AX63">
        <f ca="1">IF(ISBLANK((OFFSET(Tabulation!K63,0,($AQ63-1)*11))),"",OFFSET(Tabulation!K63,0,($AQ63-1)*11))</f>
        <v>27.4</v>
      </c>
      <c r="AY63">
        <f ca="1">IF(ISBLANK((OFFSET(Tabulation!L63,0,($AQ63-1)*11))),"",OFFSET(Tabulation!L63,0,($AQ63-1)*11))</f>
        <v>0.08058823529411764</v>
      </c>
      <c r="AZ63">
        <f ca="1">IF(ISBLANK((OFFSET(Tabulation!M63,0,($AQ63-1)*11))),"",OFFSET(Tabulation!M63,0,($AQ63-1)*11))</f>
        <v>54800</v>
      </c>
      <c r="BA63" t="str">
        <f ca="1">IF(ISBLANK((OFFSET(Tabulation!N63,0,($AQ63-1)*11))),"",OFFSET(Tabulation!N63,0,($AQ63-1)*11))</f>
        <v>Yes</v>
      </c>
      <c r="BB63">
        <f ca="1">IF(ISBLANK((OFFSET(Tabulation!O63,0,($AQ63-1)*11))),"",OFFSET(Tabulation!O63,0,($AQ63-1)*11))</f>
      </c>
    </row>
    <row r="64" spans="1:54" ht="60">
      <c r="A64" s="17">
        <v>1683</v>
      </c>
      <c r="B64" s="20">
        <v>30</v>
      </c>
      <c r="C64" s="21" t="s">
        <v>131</v>
      </c>
      <c r="D64" s="82" t="s">
        <v>581</v>
      </c>
      <c r="E64">
        <f ca="1">IF(ISERROR(OFFSET(Tabulation!L64,0,(COLUMN(E64)-COLUMN($E$2))*10)),"",OFFSET(Tabulation!L64,0,(COLUMN(E64)-COLUMN($E$2))*10))</f>
      </c>
      <c r="F64">
        <f ca="1">IF(ISERROR(OFFSET(Tabulation!M64,0,(COLUMN(F64)-COLUMN($E$2))*10)),"",OFFSET(Tabulation!M64,0,(COLUMN(F64)-COLUMN($E$2))*10))</f>
      </c>
      <c r="G64">
        <f ca="1">IF(ISERROR(OFFSET(Tabulation!N64,0,(COLUMN(G64)-COLUMN($E$2))*10)),"",OFFSET(Tabulation!N64,0,(COLUMN(G64)-COLUMN($E$2))*10))</f>
      </c>
      <c r="H64">
        <f ca="1">IF(ISERROR(OFFSET(Tabulation!O64,0,(COLUMN(H64)-COLUMN($E$2))*10)),"",OFFSET(Tabulation!O64,0,(COLUMN(H64)-COLUMN($E$2))*10))</f>
        <v>0.06007936507936508</v>
      </c>
      <c r="I64">
        <f ca="1">IF(ISERROR(OFFSET(Tabulation!P64,0,(COLUMN(I64)-COLUMN($E$2))*10)),"",OFFSET(Tabulation!P64,0,(COLUMN(I64)-COLUMN($E$2))*10))</f>
      </c>
      <c r="J64">
        <f ca="1">IF(ISERROR(OFFSET(Tabulation!Q64,0,(COLUMN(J64)-COLUMN($E$2))*10)),"",OFFSET(Tabulation!Q64,0,(COLUMN(J64)-COLUMN($E$2))*10))</f>
      </c>
      <c r="K64">
        <f ca="1">IF(ISERROR(OFFSET(Tabulation!R64,0,(COLUMN(K64)-COLUMN($E$2))*10)),"",OFFSET(Tabulation!R64,0,(COLUMN(K64)-COLUMN($E$2))*10))</f>
        <v>0.05081349206349206</v>
      </c>
      <c r="L64">
        <f ca="1">IF(ISERROR(OFFSET(Tabulation!S64,0,(COLUMN(L64)-COLUMN($E$2))*10)),"",OFFSET(Tabulation!S64,0,(COLUMN(L64)-COLUMN($E$2))*10))</f>
      </c>
      <c r="M64">
        <f ca="1">IF(ISERROR(OFFSET(Tabulation!T64,0,(COLUMN(M64)-COLUMN($E$2))*10)),"",OFFSET(Tabulation!T64,0,(COLUMN(M64)-COLUMN($E$2))*10))</f>
      </c>
      <c r="N64">
        <f ca="1">IF(ISERROR(OFFSET(Tabulation!U64,0,(COLUMN(N64)-COLUMN($E$2))*10)),"",OFFSET(Tabulation!U64,0,(COLUMN(N64)-COLUMN($E$2))*10))</f>
      </c>
      <c r="O64">
        <f ca="1">IF(ISERROR(OFFSET(Tabulation!V64,0,(COLUMN(O64)-COLUMN($E$2))*10)),"",OFFSET(Tabulation!V64,0,(COLUMN(O64)-COLUMN($E$2))*10))</f>
        <v>0.0485515873015873</v>
      </c>
      <c r="P64">
        <f ca="1">IF(ISERROR(OFFSET(Tabulation!W64,0,(COLUMN(P64)-COLUMN($E$2))*10)),"",OFFSET(Tabulation!W64,0,(COLUMN(P64)-COLUMN($E$2))*10))</f>
      </c>
      <c r="Q64">
        <f ca="1">IF(ISERROR(OFFSET(Tabulation!X64,0,(COLUMN(Q64)-COLUMN($E$2))*10)),"",OFFSET(Tabulation!X64,0,(COLUMN(Q64)-COLUMN($E$2))*10))</f>
      </c>
      <c r="R64">
        <f ca="1">IF(ISERROR(OFFSET(Tabulation!Y64,0,(COLUMN(R64)-COLUMN($E$2))*10)),"",OFFSET(Tabulation!Y64,0,(COLUMN(R64)-COLUMN($E$2))*10))</f>
      </c>
      <c r="S64">
        <f ca="1">IF(ISERROR(OFFSET(Tabulation!Z64,0,(COLUMN(S64)-COLUMN($E$2))*10)),"",OFFSET(Tabulation!Z64,0,(COLUMN(S64)-COLUMN($E$2))*10))</f>
      </c>
      <c r="T64">
        <f ca="1">IF(ISERROR(OFFSET(Tabulation!AA64,0,(COLUMN(T64)-COLUMN($E$2))*10)),"",OFFSET(Tabulation!AA64,0,(COLUMN(T64)-COLUMN($E$2))*10))</f>
      </c>
      <c r="U64">
        <f ca="1">IF(ISERROR(OFFSET(Tabulation!AB64,0,(COLUMN(U64)-COLUMN($E$2))*10)),"",OFFSET(Tabulation!AB64,0,(COLUMN(U64)-COLUMN($E$2))*10))</f>
      </c>
      <c r="V64">
        <f ca="1">IF(ISERROR(OFFSET(Tabulation!AC64,0,(COLUMN(V64)-COLUMN($E$2))*10)),"",OFFSET(Tabulation!AC64,0,(COLUMN(V64)-COLUMN($E$2))*10))</f>
      </c>
      <c r="W64">
        <f ca="1">IF(ISERROR(OFFSET(Tabulation!AD64,0,(COLUMN(W64)-COLUMN($E$2))*10)),"",OFFSET(Tabulation!AD64,0,(COLUMN(W64)-COLUMN($E$2))*10))</f>
      </c>
      <c r="X64">
        <f ca="1">IF(ISERROR(OFFSET(Tabulation!AE64,0,(COLUMN(X64)-COLUMN($E$2))*10)),"",OFFSET(Tabulation!AE64,0,(COLUMN(X64)-COLUMN($E$2))*10))</f>
      </c>
      <c r="Y64">
        <f ca="1">IF(ISERROR(OFFSET(Tabulation!AF64,0,(COLUMN(Y64)-COLUMN($E$2))*10)),"",OFFSET(Tabulation!AF64,0,(COLUMN(Y64)-COLUMN($E$2))*10))</f>
      </c>
      <c r="Z64">
        <f ca="1">IF(ISERROR(OFFSET(Tabulation!AG64,0,(COLUMN(Z64)-COLUMN($E$2))*10)),"",OFFSET(Tabulation!AG64,0,(COLUMN(Z64)-COLUMN($E$2))*10))</f>
      </c>
      <c r="AA64">
        <f ca="1">IF(ISERROR(OFFSET(Tabulation!AH64,0,(COLUMN(AA64)-COLUMN($E$2))*10)),"",OFFSET(Tabulation!AH64,0,(COLUMN(AA64)-COLUMN($E$2))*10))</f>
      </c>
      <c r="AB64">
        <f ca="1">IF(ISERROR(OFFSET(Tabulation!AI64,0,(COLUMN(AB64)-COLUMN($E$2))*10)),"",OFFSET(Tabulation!AI64,0,(COLUMN(AB64)-COLUMN($E$2))*10))</f>
      </c>
      <c r="AC64">
        <f ca="1">IF(ISERROR(OFFSET(Tabulation!AJ64,0,(COLUMN(AC64)-COLUMN($E$2))*10)),"",OFFSET(Tabulation!AJ64,0,(COLUMN(AC64)-COLUMN($E$2))*10))</f>
      </c>
      <c r="AD64">
        <f ca="1">IF(ISERROR(OFFSET(Tabulation!AK64,0,(COLUMN(AD64)-COLUMN($E$2))*10)),"",OFFSET(Tabulation!AK64,0,(COLUMN(AD64)-COLUMN($E$2))*10))</f>
      </c>
      <c r="AE64">
        <f ca="1">IF(ISERROR(OFFSET(Tabulation!AL64,0,(COLUMN(AE64)-COLUMN($E$2))*10)),"",OFFSET(Tabulation!AL64,0,(COLUMN(AE64)-COLUMN($E$2))*10))</f>
      </c>
      <c r="AF64">
        <f ca="1">IF(ISERROR(OFFSET(Tabulation!AM64,0,(COLUMN(AF64)-COLUMN($E$2))*10)),"",OFFSET(Tabulation!AM64,0,(COLUMN(AF64)-COLUMN($E$2))*10))</f>
      </c>
      <c r="AG64">
        <f ca="1">IF(ISERROR(OFFSET(Tabulation!AN64,0,(COLUMN(AG64)-COLUMN($E$2))*10)),"",OFFSET(Tabulation!AN64,0,(COLUMN(AG64)-COLUMN($E$2))*10))</f>
      </c>
      <c r="AH64">
        <f ca="1">IF(ISERROR(OFFSET(Tabulation!AO64,0,(COLUMN(AH64)-COLUMN($E$2))*10)),"",OFFSET(Tabulation!AO64,0,(COLUMN(AH64)-COLUMN($E$2))*10))</f>
      </c>
      <c r="AI64">
        <f ca="1">IF(ISERROR(OFFSET(Tabulation!AP64,0,(COLUMN(AI64)-COLUMN($E$2))*10)),"",OFFSET(Tabulation!AP64,0,(COLUMN(AI64)-COLUMN($E$2))*10))</f>
      </c>
      <c r="AJ64">
        <f ca="1">IF(ISERROR(OFFSET(Tabulation!AQ64,0,(COLUMN(AJ64)-COLUMN($E$2))*10)),"",OFFSET(Tabulation!AQ64,0,(COLUMN(AJ64)-COLUMN($E$2))*10))</f>
      </c>
      <c r="AK64">
        <f ca="1">IF(ISERROR(OFFSET(Tabulation!AR64,0,(COLUMN(AK64)-COLUMN($E$2))*10)),"",OFFSET(Tabulation!AR64,0,(COLUMN(AK64)-COLUMN($E$2))*10))</f>
      </c>
      <c r="AL64">
        <f ca="1">IF(ISERROR(OFFSET(Tabulation!AS64,0,(COLUMN(AL64)-COLUMN($E$2))*10)),"",OFFSET(Tabulation!AS64,0,(COLUMN(AL64)-COLUMN($E$2))*10))</f>
      </c>
      <c r="AM64">
        <f ca="1">IF(ISERROR(OFFSET(Tabulation!AT64,0,(COLUMN(AM64)-COLUMN($E$2))*10)),"",OFFSET(Tabulation!AT64,0,(COLUMN(AM64)-COLUMN($E$2))*10))</f>
      </c>
      <c r="AN64">
        <f ca="1">IF(ISERROR(OFFSET(Tabulation!AU64,0,(COLUMN(AN64)-COLUMN($E$2))*10)),"",OFFSET(Tabulation!AU64,0,(COLUMN(AN64)-COLUMN($E$2))*10))</f>
      </c>
      <c r="AO64">
        <f ca="1">IF(ISERROR(OFFSET(Tabulation!AV64,0,(COLUMN(AO64)-COLUMN($E$2))*10)),"",OFFSET(Tabulation!AV64,0,(COLUMN(AO64)-COLUMN($E$2))*10))</f>
      </c>
      <c r="AP64" s="1">
        <f t="shared" si="2"/>
        <v>0.0485515873015873</v>
      </c>
      <c r="AQ64">
        <f t="shared" si="3"/>
        <v>11</v>
      </c>
      <c r="AR64" t="str">
        <f ca="1">IF(ISBLANK((OFFSET(Tabulation!E64,0,($AQ64-1)*11))),"",OFFSET(Tabulation!E64,0,($AQ64-1)*11))</f>
        <v>Gordon Foods</v>
      </c>
      <c r="AS64" t="str">
        <f ca="1">IF(ISBLANK((OFFSET(Tabulation!F64,0,($AQ64-1)*11))),"",OFFSET(Tabulation!F64,0,($AQ64-1)*11))</f>
        <v> Net 30</v>
      </c>
      <c r="AT64" t="str">
        <f ca="1">IF(ISBLANK((OFFSET(Tabulation!G64,0,($AQ64-1)*11))),"",OFFSET(Tabulation!G64,0,($AQ64-1)*11))</f>
        <v>Glister-Mary Lee</v>
      </c>
      <c r="AU64">
        <f ca="1">IF(ISBLANK((OFFSET(Tabulation!H64,0,($AQ64-1)*11))),"",OFFSET(Tabulation!H64,0,($AQ64-1)*11))</f>
        <v>36820</v>
      </c>
      <c r="AV64" t="str">
        <f ca="1">IF(ISBLANK((OFFSET(Tabulation!I64,0,($AQ64-1)*11))),"",OFFSET(Tabulation!I64,0,($AQ64-1)*11))</f>
        <v>12/42 oz</v>
      </c>
      <c r="AW64">
        <f ca="1">IF(ISBLANK((OFFSET(Tabulation!J64,0,($AQ64-1)*11))),"",OFFSET(Tabulation!J64,0,($AQ64-1)*11))</f>
        <v>504</v>
      </c>
      <c r="AX64">
        <f ca="1">IF(ISBLANK((OFFSET(Tabulation!K64,0,($AQ64-1)*11))),"",OFFSET(Tabulation!K64,0,($AQ64-1)*11))</f>
        <v>24.47</v>
      </c>
      <c r="AY64">
        <f ca="1">IF(ISBLANK((OFFSET(Tabulation!L64,0,($AQ64-1)*11))),"",OFFSET(Tabulation!L64,0,($AQ64-1)*11))</f>
        <v>0.0485515873015873</v>
      </c>
      <c r="AZ64">
        <f ca="1">IF(ISBLANK((OFFSET(Tabulation!M64,0,($AQ64-1)*11))),"",OFFSET(Tabulation!M64,0,($AQ64-1)*11))</f>
        <v>734.1</v>
      </c>
      <c r="BA64" t="str">
        <f ca="1">IF(ISBLANK((OFFSET(Tabulation!N64,0,($AQ64-1)*11))),"",OFFSET(Tabulation!N64,0,($AQ64-1)*11))</f>
        <v>Yes</v>
      </c>
      <c r="BB64">
        <f ca="1">IF(ISBLANK((OFFSET(Tabulation!O64,0,($AQ64-1)*11))),"",OFFSET(Tabulation!O64,0,($AQ64-1)*11))</f>
      </c>
    </row>
    <row r="65" spans="1:54" ht="96">
      <c r="A65" s="30">
        <v>1684</v>
      </c>
      <c r="B65" s="33">
        <v>225000</v>
      </c>
      <c r="C65" s="34" t="s">
        <v>148</v>
      </c>
      <c r="D65" s="75" t="s">
        <v>43</v>
      </c>
      <c r="E65">
        <f ca="1">IF(ISERROR(OFFSET(Tabulation!L65,0,(COLUMN(E65)-COLUMN($E$2))*10)),"",OFFSET(Tabulation!L65,0,(COLUMN(E65)-COLUMN($E$2))*10))</f>
      </c>
      <c r="F65">
        <f ca="1">IF(ISERROR(OFFSET(Tabulation!M65,0,(COLUMN(F65)-COLUMN($E$2))*10)),"",OFFSET(Tabulation!M65,0,(COLUMN(F65)-COLUMN($E$2))*10))</f>
      </c>
      <c r="G65">
        <f ca="1">IF(ISERROR(OFFSET(Tabulation!N65,0,(COLUMN(G65)-COLUMN($E$2))*10)),"",OFFSET(Tabulation!N65,0,(COLUMN(G65)-COLUMN($E$2))*10))</f>
      </c>
      <c r="H65">
        <f ca="1">IF(ISERROR(OFFSET(Tabulation!O65,0,(COLUMN(H65)-COLUMN($E$2))*10)),"",OFFSET(Tabulation!O65,0,(COLUMN(H65)-COLUMN($E$2))*10))</f>
      </c>
      <c r="I65">
        <f ca="1">IF(ISERROR(OFFSET(Tabulation!P65,0,(COLUMN(I65)-COLUMN($E$2))*10)),"",OFFSET(Tabulation!P65,0,(COLUMN(I65)-COLUMN($E$2))*10))</f>
      </c>
      <c r="J65">
        <f ca="1">IF(ISERROR(OFFSET(Tabulation!Q65,0,(COLUMN(J65)-COLUMN($E$2))*10)),"",OFFSET(Tabulation!Q65,0,(COLUMN(J65)-COLUMN($E$2))*10))</f>
      </c>
      <c r="K65">
        <f ca="1">IF(ISERROR(OFFSET(Tabulation!R65,0,(COLUMN(K65)-COLUMN($E$2))*10)),"",OFFSET(Tabulation!R65,0,(COLUMN(K65)-COLUMN($E$2))*10))</f>
      </c>
      <c r="L65">
        <f ca="1">IF(ISERROR(OFFSET(Tabulation!S65,0,(COLUMN(L65)-COLUMN($E$2))*10)),"",OFFSET(Tabulation!S65,0,(COLUMN(L65)-COLUMN($E$2))*10))</f>
      </c>
      <c r="M65">
        <f ca="1">IF(ISERROR(OFFSET(Tabulation!T65,0,(COLUMN(M65)-COLUMN($E$2))*10)),"",OFFSET(Tabulation!T65,0,(COLUMN(M65)-COLUMN($E$2))*10))</f>
      </c>
      <c r="N65">
        <f ca="1">IF(ISERROR(OFFSET(Tabulation!U65,0,(COLUMN(N65)-COLUMN($E$2))*10)),"",OFFSET(Tabulation!U65,0,(COLUMN(N65)-COLUMN($E$2))*10))</f>
      </c>
      <c r="O65">
        <f ca="1">IF(ISERROR(OFFSET(Tabulation!V65,0,(COLUMN(O65)-COLUMN($E$2))*10)),"",OFFSET(Tabulation!V65,0,(COLUMN(O65)-COLUMN($E$2))*10))</f>
      </c>
      <c r="P65">
        <f ca="1">IF(ISERROR(OFFSET(Tabulation!W65,0,(COLUMN(P65)-COLUMN($E$2))*10)),"",OFFSET(Tabulation!W65,0,(COLUMN(P65)-COLUMN($E$2))*10))</f>
      </c>
      <c r="Q65">
        <f ca="1">IF(ISERROR(OFFSET(Tabulation!X65,0,(COLUMN(Q65)-COLUMN($E$2))*10)),"",OFFSET(Tabulation!X65,0,(COLUMN(Q65)-COLUMN($E$2))*10))</f>
      </c>
      <c r="R65">
        <f ca="1">IF(ISERROR(OFFSET(Tabulation!Y65,0,(COLUMN(R65)-COLUMN($E$2))*10)),"",OFFSET(Tabulation!Y65,0,(COLUMN(R65)-COLUMN($E$2))*10))</f>
      </c>
      <c r="S65">
        <f ca="1">IF(ISERROR(OFFSET(Tabulation!Z65,0,(COLUMN(S65)-COLUMN($E$2))*10)),"",OFFSET(Tabulation!Z65,0,(COLUMN(S65)-COLUMN($E$2))*10))</f>
      </c>
      <c r="T65">
        <f ca="1">IF(ISERROR(OFFSET(Tabulation!AA65,0,(COLUMN(T65)-COLUMN($E$2))*10)),"",OFFSET(Tabulation!AA65,0,(COLUMN(T65)-COLUMN($E$2))*10))</f>
      </c>
      <c r="U65">
        <f ca="1">IF(ISERROR(OFFSET(Tabulation!AB65,0,(COLUMN(U65)-COLUMN($E$2))*10)),"",OFFSET(Tabulation!AB65,0,(COLUMN(U65)-COLUMN($E$2))*10))</f>
      </c>
      <c r="V65">
        <f ca="1">IF(ISERROR(OFFSET(Tabulation!AC65,0,(COLUMN(V65)-COLUMN($E$2))*10)),"",OFFSET(Tabulation!AC65,0,(COLUMN(V65)-COLUMN($E$2))*10))</f>
      </c>
      <c r="W65">
        <f ca="1">IF(ISERROR(OFFSET(Tabulation!AD65,0,(COLUMN(W65)-COLUMN($E$2))*10)),"",OFFSET(Tabulation!AD65,0,(COLUMN(W65)-COLUMN($E$2))*10))</f>
      </c>
      <c r="X65">
        <f ca="1">IF(ISERROR(OFFSET(Tabulation!AE65,0,(COLUMN(X65)-COLUMN($E$2))*10)),"",OFFSET(Tabulation!AE65,0,(COLUMN(X65)-COLUMN($E$2))*10))</f>
      </c>
      <c r="Y65">
        <f ca="1">IF(ISERROR(OFFSET(Tabulation!AF65,0,(COLUMN(Y65)-COLUMN($E$2))*10)),"",OFFSET(Tabulation!AF65,0,(COLUMN(Y65)-COLUMN($E$2))*10))</f>
      </c>
      <c r="Z65">
        <f ca="1">IF(ISERROR(OFFSET(Tabulation!AG65,0,(COLUMN(Z65)-COLUMN($E$2))*10)),"",OFFSET(Tabulation!AG65,0,(COLUMN(Z65)-COLUMN($E$2))*10))</f>
      </c>
      <c r="AA65">
        <f ca="1">IF(ISERROR(OFFSET(Tabulation!AH65,0,(COLUMN(AA65)-COLUMN($E$2))*10)),"",OFFSET(Tabulation!AH65,0,(COLUMN(AA65)-COLUMN($E$2))*10))</f>
      </c>
      <c r="AB65">
        <f ca="1">IF(ISERROR(OFFSET(Tabulation!AI65,0,(COLUMN(AB65)-COLUMN($E$2))*10)),"",OFFSET(Tabulation!AI65,0,(COLUMN(AB65)-COLUMN($E$2))*10))</f>
      </c>
      <c r="AC65">
        <f ca="1">IF(ISERROR(OFFSET(Tabulation!AJ65,0,(COLUMN(AC65)-COLUMN($E$2))*10)),"",OFFSET(Tabulation!AJ65,0,(COLUMN(AC65)-COLUMN($E$2))*10))</f>
      </c>
      <c r="AD65">
        <f ca="1">IF(ISERROR(OFFSET(Tabulation!AK65,0,(COLUMN(AD65)-COLUMN($E$2))*10)),"",OFFSET(Tabulation!AK65,0,(COLUMN(AD65)-COLUMN($E$2))*10))</f>
      </c>
      <c r="AE65">
        <f ca="1">IF(ISERROR(OFFSET(Tabulation!AL65,0,(COLUMN(AE65)-COLUMN($E$2))*10)),"",OFFSET(Tabulation!AL65,0,(COLUMN(AE65)-COLUMN($E$2))*10))</f>
      </c>
      <c r="AF65">
        <f ca="1">IF(ISERROR(OFFSET(Tabulation!AM65,0,(COLUMN(AF65)-COLUMN($E$2))*10)),"",OFFSET(Tabulation!AM65,0,(COLUMN(AF65)-COLUMN($E$2))*10))</f>
      </c>
      <c r="AG65">
        <f ca="1">IF(ISERROR(OFFSET(Tabulation!AN65,0,(COLUMN(AG65)-COLUMN($E$2))*10)),"",OFFSET(Tabulation!AN65,0,(COLUMN(AG65)-COLUMN($E$2))*10))</f>
      </c>
      <c r="AH65">
        <f ca="1">IF(ISERROR(OFFSET(Tabulation!AO65,0,(COLUMN(AH65)-COLUMN($E$2))*10)),"",OFFSET(Tabulation!AO65,0,(COLUMN(AH65)-COLUMN($E$2))*10))</f>
      </c>
      <c r="AI65">
        <f ca="1">IF(ISERROR(OFFSET(Tabulation!AP65,0,(COLUMN(AI65)-COLUMN($E$2))*10)),"",OFFSET(Tabulation!AP65,0,(COLUMN(AI65)-COLUMN($E$2))*10))</f>
      </c>
      <c r="AJ65">
        <f ca="1">IF(ISERROR(OFFSET(Tabulation!AQ65,0,(COLUMN(AJ65)-COLUMN($E$2))*10)),"",OFFSET(Tabulation!AQ65,0,(COLUMN(AJ65)-COLUMN($E$2))*10))</f>
      </c>
      <c r="AK65">
        <f ca="1">IF(ISERROR(OFFSET(Tabulation!AR65,0,(COLUMN(AK65)-COLUMN($E$2))*10)),"",OFFSET(Tabulation!AR65,0,(COLUMN(AK65)-COLUMN($E$2))*10))</f>
      </c>
      <c r="AL65">
        <f ca="1">IF(ISERROR(OFFSET(Tabulation!AS65,0,(COLUMN(AL65)-COLUMN($E$2))*10)),"",OFFSET(Tabulation!AS65,0,(COLUMN(AL65)-COLUMN($E$2))*10))</f>
      </c>
      <c r="AM65">
        <f ca="1">IF(ISERROR(OFFSET(Tabulation!AT65,0,(COLUMN(AM65)-COLUMN($E$2))*10)),"",OFFSET(Tabulation!AT65,0,(COLUMN(AM65)-COLUMN($E$2))*10))</f>
      </c>
      <c r="AN65">
        <f ca="1">IF(ISERROR(OFFSET(Tabulation!AU65,0,(COLUMN(AN65)-COLUMN($E$2))*10)),"",OFFSET(Tabulation!AU65,0,(COLUMN(AN65)-COLUMN($E$2))*10))</f>
      </c>
      <c r="AO65">
        <f ca="1">IF(ISERROR(OFFSET(Tabulation!AV65,0,(COLUMN(AO65)-COLUMN($E$2))*10)),"",OFFSET(Tabulation!AV65,0,(COLUMN(AO65)-COLUMN($E$2))*10))</f>
      </c>
      <c r="AP65" s="1">
        <f t="shared" si="2"/>
        <v>0</v>
      </c>
      <c r="AQ65" t="e">
        <f t="shared" si="3"/>
        <v>#N/A</v>
      </c>
      <c r="AR65" t="e">
        <f ca="1">IF(ISBLANK((OFFSET(Tabulation!E65,0,($AQ65-1)*11))),"",OFFSET(Tabulation!E65,0,($AQ65-1)*11))</f>
        <v>#N/A</v>
      </c>
      <c r="AS65" t="e">
        <f ca="1">IF(ISBLANK((OFFSET(Tabulation!F65,0,($AQ65-1)*11))),"",OFFSET(Tabulation!F65,0,($AQ65-1)*11))</f>
        <v>#N/A</v>
      </c>
      <c r="AT65" t="e">
        <f ca="1">IF(ISBLANK((OFFSET(Tabulation!G65,0,($AQ65-1)*11))),"",OFFSET(Tabulation!G65,0,($AQ65-1)*11))</f>
        <v>#N/A</v>
      </c>
      <c r="AU65" t="e">
        <f ca="1">IF(ISBLANK((OFFSET(Tabulation!H65,0,($AQ65-1)*11))),"",OFFSET(Tabulation!H65,0,($AQ65-1)*11))</f>
        <v>#N/A</v>
      </c>
      <c r="AV65" t="e">
        <f ca="1">IF(ISBLANK((OFFSET(Tabulation!I65,0,($AQ65-1)*11))),"",OFFSET(Tabulation!I65,0,($AQ65-1)*11))</f>
        <v>#N/A</v>
      </c>
      <c r="AW65" t="e">
        <f ca="1">IF(ISBLANK((OFFSET(Tabulation!J65,0,($AQ65-1)*11))),"",OFFSET(Tabulation!J65,0,($AQ65-1)*11))</f>
        <v>#N/A</v>
      </c>
      <c r="AX65" t="e">
        <f ca="1">IF(ISBLANK((OFFSET(Tabulation!K65,0,($AQ65-1)*11))),"",OFFSET(Tabulation!K65,0,($AQ65-1)*11))</f>
        <v>#N/A</v>
      </c>
      <c r="AY65" t="e">
        <f ca="1">IF(ISBLANK((OFFSET(Tabulation!L65,0,($AQ65-1)*11))),"",OFFSET(Tabulation!L65,0,($AQ65-1)*11))</f>
        <v>#N/A</v>
      </c>
      <c r="AZ65" t="e">
        <f ca="1">IF(ISBLANK((OFFSET(Tabulation!M65,0,($AQ65-1)*11))),"",OFFSET(Tabulation!M65,0,($AQ65-1)*11))</f>
        <v>#N/A</v>
      </c>
      <c r="BA65" t="e">
        <f ca="1">IF(ISBLANK((OFFSET(Tabulation!N65,0,($AQ65-1)*11))),"",OFFSET(Tabulation!N65,0,($AQ65-1)*11))</f>
        <v>#N/A</v>
      </c>
      <c r="BB65" t="e">
        <f ca="1">IF(ISBLANK((OFFSET(Tabulation!O65,0,($AQ65-1)*11))),"",OFFSET(Tabulation!O65,0,($AQ65-1)*11))</f>
        <v>#N/A</v>
      </c>
    </row>
    <row r="66" spans="1:54" ht="120">
      <c r="A66" s="30">
        <v>1685</v>
      </c>
      <c r="B66" s="33">
        <v>144000</v>
      </c>
      <c r="C66" s="34" t="s">
        <v>148</v>
      </c>
      <c r="D66" s="75" t="s">
        <v>44</v>
      </c>
      <c r="E66">
        <f ca="1">IF(ISERROR(OFFSET(Tabulation!L66,0,(COLUMN(E66)-COLUMN($E$2))*10)),"",OFFSET(Tabulation!L66,0,(COLUMN(E66)-COLUMN($E$2))*10))</f>
      </c>
      <c r="F66">
        <f ca="1">IF(ISERROR(OFFSET(Tabulation!M66,0,(COLUMN(F66)-COLUMN($E$2))*10)),"",OFFSET(Tabulation!M66,0,(COLUMN(F66)-COLUMN($E$2))*10))</f>
      </c>
      <c r="G66">
        <f ca="1">IF(ISERROR(OFFSET(Tabulation!N66,0,(COLUMN(G66)-COLUMN($E$2))*10)),"",OFFSET(Tabulation!N66,0,(COLUMN(G66)-COLUMN($E$2))*10))</f>
      </c>
      <c r="H66">
        <f ca="1">IF(ISERROR(OFFSET(Tabulation!O66,0,(COLUMN(H66)-COLUMN($E$2))*10)),"",OFFSET(Tabulation!O66,0,(COLUMN(H66)-COLUMN($E$2))*10))</f>
      </c>
      <c r="I66">
        <f ca="1">IF(ISERROR(OFFSET(Tabulation!P66,0,(COLUMN(I66)-COLUMN($E$2))*10)),"",OFFSET(Tabulation!P66,0,(COLUMN(I66)-COLUMN($E$2))*10))</f>
      </c>
      <c r="J66">
        <f ca="1">IF(ISERROR(OFFSET(Tabulation!Q66,0,(COLUMN(J66)-COLUMN($E$2))*10)),"",OFFSET(Tabulation!Q66,0,(COLUMN(J66)-COLUMN($E$2))*10))</f>
      </c>
      <c r="K66">
        <f ca="1">IF(ISERROR(OFFSET(Tabulation!R66,0,(COLUMN(K66)-COLUMN($E$2))*10)),"",OFFSET(Tabulation!R66,0,(COLUMN(K66)-COLUMN($E$2))*10))</f>
      </c>
      <c r="L66">
        <f ca="1">IF(ISERROR(OFFSET(Tabulation!S66,0,(COLUMN(L66)-COLUMN($E$2))*10)),"",OFFSET(Tabulation!S66,0,(COLUMN(L66)-COLUMN($E$2))*10))</f>
      </c>
      <c r="M66">
        <f ca="1">IF(ISERROR(OFFSET(Tabulation!T66,0,(COLUMN(M66)-COLUMN($E$2))*10)),"",OFFSET(Tabulation!T66,0,(COLUMN(M66)-COLUMN($E$2))*10))</f>
      </c>
      <c r="N66">
        <f ca="1">IF(ISERROR(OFFSET(Tabulation!U66,0,(COLUMN(N66)-COLUMN($E$2))*10)),"",OFFSET(Tabulation!U66,0,(COLUMN(N66)-COLUMN($E$2))*10))</f>
      </c>
      <c r="O66">
        <f ca="1">IF(ISERROR(OFFSET(Tabulation!V66,0,(COLUMN(O66)-COLUMN($E$2))*10)),"",OFFSET(Tabulation!V66,0,(COLUMN(O66)-COLUMN($E$2))*10))</f>
      </c>
      <c r="P66">
        <f ca="1">IF(ISERROR(OFFSET(Tabulation!W66,0,(COLUMN(P66)-COLUMN($E$2))*10)),"",OFFSET(Tabulation!W66,0,(COLUMN(P66)-COLUMN($E$2))*10))</f>
      </c>
      <c r="Q66">
        <f ca="1">IF(ISERROR(OFFSET(Tabulation!X66,0,(COLUMN(Q66)-COLUMN($E$2))*10)),"",OFFSET(Tabulation!X66,0,(COLUMN(Q66)-COLUMN($E$2))*10))</f>
      </c>
      <c r="R66">
        <f ca="1">IF(ISERROR(OFFSET(Tabulation!Y66,0,(COLUMN(R66)-COLUMN($E$2))*10)),"",OFFSET(Tabulation!Y66,0,(COLUMN(R66)-COLUMN($E$2))*10))</f>
      </c>
      <c r="S66">
        <f ca="1">IF(ISERROR(OFFSET(Tabulation!Z66,0,(COLUMN(S66)-COLUMN($E$2))*10)),"",OFFSET(Tabulation!Z66,0,(COLUMN(S66)-COLUMN($E$2))*10))</f>
      </c>
      <c r="T66">
        <f ca="1">IF(ISERROR(OFFSET(Tabulation!AA66,0,(COLUMN(T66)-COLUMN($E$2))*10)),"",OFFSET(Tabulation!AA66,0,(COLUMN(T66)-COLUMN($E$2))*10))</f>
      </c>
      <c r="U66">
        <f ca="1">IF(ISERROR(OFFSET(Tabulation!AB66,0,(COLUMN(U66)-COLUMN($E$2))*10)),"",OFFSET(Tabulation!AB66,0,(COLUMN(U66)-COLUMN($E$2))*10))</f>
      </c>
      <c r="V66">
        <f ca="1">IF(ISERROR(OFFSET(Tabulation!AC66,0,(COLUMN(V66)-COLUMN($E$2))*10)),"",OFFSET(Tabulation!AC66,0,(COLUMN(V66)-COLUMN($E$2))*10))</f>
      </c>
      <c r="W66">
        <f ca="1">IF(ISERROR(OFFSET(Tabulation!AD66,0,(COLUMN(W66)-COLUMN($E$2))*10)),"",OFFSET(Tabulation!AD66,0,(COLUMN(W66)-COLUMN($E$2))*10))</f>
      </c>
      <c r="X66">
        <f ca="1">IF(ISERROR(OFFSET(Tabulation!AE66,0,(COLUMN(X66)-COLUMN($E$2))*10)),"",OFFSET(Tabulation!AE66,0,(COLUMN(X66)-COLUMN($E$2))*10))</f>
      </c>
      <c r="Y66">
        <f ca="1">IF(ISERROR(OFFSET(Tabulation!AF66,0,(COLUMN(Y66)-COLUMN($E$2))*10)),"",OFFSET(Tabulation!AF66,0,(COLUMN(Y66)-COLUMN($E$2))*10))</f>
      </c>
      <c r="Z66">
        <f ca="1">IF(ISERROR(OFFSET(Tabulation!AG66,0,(COLUMN(Z66)-COLUMN($E$2))*10)),"",OFFSET(Tabulation!AG66,0,(COLUMN(Z66)-COLUMN($E$2))*10))</f>
      </c>
      <c r="AA66">
        <f ca="1">IF(ISERROR(OFFSET(Tabulation!AH66,0,(COLUMN(AA66)-COLUMN($E$2))*10)),"",OFFSET(Tabulation!AH66,0,(COLUMN(AA66)-COLUMN($E$2))*10))</f>
      </c>
      <c r="AB66">
        <f ca="1">IF(ISERROR(OFFSET(Tabulation!AI66,0,(COLUMN(AB66)-COLUMN($E$2))*10)),"",OFFSET(Tabulation!AI66,0,(COLUMN(AB66)-COLUMN($E$2))*10))</f>
      </c>
      <c r="AC66">
        <f ca="1">IF(ISERROR(OFFSET(Tabulation!AJ66,0,(COLUMN(AC66)-COLUMN($E$2))*10)),"",OFFSET(Tabulation!AJ66,0,(COLUMN(AC66)-COLUMN($E$2))*10))</f>
      </c>
      <c r="AD66">
        <f ca="1">IF(ISERROR(OFFSET(Tabulation!AK66,0,(COLUMN(AD66)-COLUMN($E$2))*10)),"",OFFSET(Tabulation!AK66,0,(COLUMN(AD66)-COLUMN($E$2))*10))</f>
      </c>
      <c r="AE66">
        <f ca="1">IF(ISERROR(OFFSET(Tabulation!AL66,0,(COLUMN(AE66)-COLUMN($E$2))*10)),"",OFFSET(Tabulation!AL66,0,(COLUMN(AE66)-COLUMN($E$2))*10))</f>
      </c>
      <c r="AF66">
        <f ca="1">IF(ISERROR(OFFSET(Tabulation!AM66,0,(COLUMN(AF66)-COLUMN($E$2))*10)),"",OFFSET(Tabulation!AM66,0,(COLUMN(AF66)-COLUMN($E$2))*10))</f>
      </c>
      <c r="AG66">
        <f ca="1">IF(ISERROR(OFFSET(Tabulation!AN66,0,(COLUMN(AG66)-COLUMN($E$2))*10)),"",OFFSET(Tabulation!AN66,0,(COLUMN(AG66)-COLUMN($E$2))*10))</f>
      </c>
      <c r="AH66">
        <f ca="1">IF(ISERROR(OFFSET(Tabulation!AO66,0,(COLUMN(AH66)-COLUMN($E$2))*10)),"",OFFSET(Tabulation!AO66,0,(COLUMN(AH66)-COLUMN($E$2))*10))</f>
      </c>
      <c r="AI66">
        <f ca="1">IF(ISERROR(OFFSET(Tabulation!AP66,0,(COLUMN(AI66)-COLUMN($E$2))*10)),"",OFFSET(Tabulation!AP66,0,(COLUMN(AI66)-COLUMN($E$2))*10))</f>
      </c>
      <c r="AJ66">
        <f ca="1">IF(ISERROR(OFFSET(Tabulation!AQ66,0,(COLUMN(AJ66)-COLUMN($E$2))*10)),"",OFFSET(Tabulation!AQ66,0,(COLUMN(AJ66)-COLUMN($E$2))*10))</f>
      </c>
      <c r="AK66">
        <f ca="1">IF(ISERROR(OFFSET(Tabulation!AR66,0,(COLUMN(AK66)-COLUMN($E$2))*10)),"",OFFSET(Tabulation!AR66,0,(COLUMN(AK66)-COLUMN($E$2))*10))</f>
      </c>
      <c r="AL66">
        <f ca="1">IF(ISERROR(OFFSET(Tabulation!AS66,0,(COLUMN(AL66)-COLUMN($E$2))*10)),"",OFFSET(Tabulation!AS66,0,(COLUMN(AL66)-COLUMN($E$2))*10))</f>
      </c>
      <c r="AM66">
        <f ca="1">IF(ISERROR(OFFSET(Tabulation!AT66,0,(COLUMN(AM66)-COLUMN($E$2))*10)),"",OFFSET(Tabulation!AT66,0,(COLUMN(AM66)-COLUMN($E$2))*10))</f>
      </c>
      <c r="AN66">
        <f ca="1">IF(ISERROR(OFFSET(Tabulation!AU66,0,(COLUMN(AN66)-COLUMN($E$2))*10)),"",OFFSET(Tabulation!AU66,0,(COLUMN(AN66)-COLUMN($E$2))*10))</f>
      </c>
      <c r="AO66">
        <f ca="1">IF(ISERROR(OFFSET(Tabulation!AV66,0,(COLUMN(AO66)-COLUMN($E$2))*10)),"",OFFSET(Tabulation!AV66,0,(COLUMN(AO66)-COLUMN($E$2))*10))</f>
      </c>
      <c r="AP66" s="1">
        <f>MIN(E66:AO66)</f>
        <v>0</v>
      </c>
      <c r="AQ66" t="e">
        <f>MATCH(AP66,E66:AO66,0)</f>
        <v>#N/A</v>
      </c>
      <c r="AR66" t="e">
        <f ca="1">IF(ISBLANK((OFFSET(Tabulation!E66,0,($AQ66-1)*11))),"",OFFSET(Tabulation!E66,0,($AQ66-1)*11))</f>
        <v>#N/A</v>
      </c>
      <c r="AS66" t="e">
        <f ca="1">IF(ISBLANK((OFFSET(Tabulation!F66,0,($AQ66-1)*11))),"",OFFSET(Tabulation!F66,0,($AQ66-1)*11))</f>
        <v>#N/A</v>
      </c>
      <c r="AT66" t="e">
        <f ca="1">IF(ISBLANK((OFFSET(Tabulation!G66,0,($AQ66-1)*11))),"",OFFSET(Tabulation!G66,0,($AQ66-1)*11))</f>
        <v>#N/A</v>
      </c>
      <c r="AU66" t="e">
        <f ca="1">IF(ISBLANK((OFFSET(Tabulation!H66,0,($AQ66-1)*11))),"",OFFSET(Tabulation!H66,0,($AQ66-1)*11))</f>
        <v>#N/A</v>
      </c>
      <c r="AV66" t="e">
        <f ca="1">IF(ISBLANK((OFFSET(Tabulation!I66,0,($AQ66-1)*11))),"",OFFSET(Tabulation!I66,0,($AQ66-1)*11))</f>
        <v>#N/A</v>
      </c>
      <c r="AW66" t="e">
        <f ca="1">IF(ISBLANK((OFFSET(Tabulation!J66,0,($AQ66-1)*11))),"",OFFSET(Tabulation!J66,0,($AQ66-1)*11))</f>
        <v>#N/A</v>
      </c>
      <c r="AX66" t="e">
        <f ca="1">IF(ISBLANK((OFFSET(Tabulation!K66,0,($AQ66-1)*11))),"",OFFSET(Tabulation!K66,0,($AQ66-1)*11))</f>
        <v>#N/A</v>
      </c>
      <c r="AY66" t="e">
        <f ca="1">IF(ISBLANK((OFFSET(Tabulation!L66,0,($AQ66-1)*11))),"",OFFSET(Tabulation!L66,0,($AQ66-1)*11))</f>
        <v>#N/A</v>
      </c>
      <c r="AZ66" t="e">
        <f ca="1">IF(ISBLANK((OFFSET(Tabulation!M66,0,($AQ66-1)*11))),"",OFFSET(Tabulation!M66,0,($AQ66-1)*11))</f>
        <v>#N/A</v>
      </c>
      <c r="BA66" t="e">
        <f ca="1">IF(ISBLANK((OFFSET(Tabulation!N66,0,($AQ66-1)*11))),"",OFFSET(Tabulation!N66,0,($AQ66-1)*11))</f>
        <v>#N/A</v>
      </c>
      <c r="BB66" t="e">
        <f ca="1">IF(ISBLANK((OFFSET(Tabulation!O66,0,($AQ66-1)*11))),"",OFFSET(Tabulation!O66,0,($AQ66-1)*11))</f>
        <v>#N/A</v>
      </c>
    </row>
    <row r="67" spans="1:54" ht="96">
      <c r="A67" s="41">
        <v>1686</v>
      </c>
      <c r="B67" s="35">
        <v>144000</v>
      </c>
      <c r="C67" s="36" t="s">
        <v>148</v>
      </c>
      <c r="D67" s="75" t="s">
        <v>45</v>
      </c>
      <c r="E67">
        <f ca="1">IF(ISERROR(OFFSET(Tabulation!L67,0,(COLUMN(E67)-COLUMN($E$2))*10)),"",OFFSET(Tabulation!L67,0,(COLUMN(E67)-COLUMN($E$2))*10))</f>
      </c>
      <c r="F67">
        <f ca="1">IF(ISERROR(OFFSET(Tabulation!M67,0,(COLUMN(F67)-COLUMN($E$2))*10)),"",OFFSET(Tabulation!M67,0,(COLUMN(F67)-COLUMN($E$2))*10))</f>
      </c>
      <c r="G67">
        <f ca="1">IF(ISERROR(OFFSET(Tabulation!N67,0,(COLUMN(G67)-COLUMN($E$2))*10)),"",OFFSET(Tabulation!N67,0,(COLUMN(G67)-COLUMN($E$2))*10))</f>
      </c>
      <c r="H67">
        <f ca="1">IF(ISERROR(OFFSET(Tabulation!O67,0,(COLUMN(H67)-COLUMN($E$2))*10)),"",OFFSET(Tabulation!O67,0,(COLUMN(H67)-COLUMN($E$2))*10))</f>
      </c>
      <c r="I67">
        <f ca="1">IF(ISERROR(OFFSET(Tabulation!P67,0,(COLUMN(I67)-COLUMN($E$2))*10)),"",OFFSET(Tabulation!P67,0,(COLUMN(I67)-COLUMN($E$2))*10))</f>
      </c>
      <c r="J67">
        <f ca="1">IF(ISERROR(OFFSET(Tabulation!Q67,0,(COLUMN(J67)-COLUMN($E$2))*10)),"",OFFSET(Tabulation!Q67,0,(COLUMN(J67)-COLUMN($E$2))*10))</f>
      </c>
      <c r="K67">
        <f ca="1">IF(ISERROR(OFFSET(Tabulation!R67,0,(COLUMN(K67)-COLUMN($E$2))*10)),"",OFFSET(Tabulation!R67,0,(COLUMN(K67)-COLUMN($E$2))*10))</f>
      </c>
      <c r="L67">
        <f ca="1">IF(ISERROR(OFFSET(Tabulation!S67,0,(COLUMN(L67)-COLUMN($E$2))*10)),"",OFFSET(Tabulation!S67,0,(COLUMN(L67)-COLUMN($E$2))*10))</f>
      </c>
      <c r="M67">
        <f ca="1">IF(ISERROR(OFFSET(Tabulation!T67,0,(COLUMN(M67)-COLUMN($E$2))*10)),"",OFFSET(Tabulation!T67,0,(COLUMN(M67)-COLUMN($E$2))*10))</f>
      </c>
      <c r="N67">
        <f ca="1">IF(ISERROR(OFFSET(Tabulation!U67,0,(COLUMN(N67)-COLUMN($E$2))*10)),"",OFFSET(Tabulation!U67,0,(COLUMN(N67)-COLUMN($E$2))*10))</f>
      </c>
      <c r="O67">
        <f ca="1">IF(ISERROR(OFFSET(Tabulation!V67,0,(COLUMN(O67)-COLUMN($E$2))*10)),"",OFFSET(Tabulation!V67,0,(COLUMN(O67)-COLUMN($E$2))*10))</f>
      </c>
      <c r="P67">
        <f ca="1">IF(ISERROR(OFFSET(Tabulation!W67,0,(COLUMN(P67)-COLUMN($E$2))*10)),"",OFFSET(Tabulation!W67,0,(COLUMN(P67)-COLUMN($E$2))*10))</f>
      </c>
      <c r="Q67">
        <f ca="1">IF(ISERROR(OFFSET(Tabulation!X67,0,(COLUMN(Q67)-COLUMN($E$2))*10)),"",OFFSET(Tabulation!X67,0,(COLUMN(Q67)-COLUMN($E$2))*10))</f>
      </c>
      <c r="R67">
        <f ca="1">IF(ISERROR(OFFSET(Tabulation!Y67,0,(COLUMN(R67)-COLUMN($E$2))*10)),"",OFFSET(Tabulation!Y67,0,(COLUMN(R67)-COLUMN($E$2))*10))</f>
      </c>
      <c r="S67">
        <f ca="1">IF(ISERROR(OFFSET(Tabulation!Z67,0,(COLUMN(S67)-COLUMN($E$2))*10)),"",OFFSET(Tabulation!Z67,0,(COLUMN(S67)-COLUMN($E$2))*10))</f>
      </c>
      <c r="T67">
        <f ca="1">IF(ISERROR(OFFSET(Tabulation!AA67,0,(COLUMN(T67)-COLUMN($E$2))*10)),"",OFFSET(Tabulation!AA67,0,(COLUMN(T67)-COLUMN($E$2))*10))</f>
      </c>
      <c r="U67">
        <f ca="1">IF(ISERROR(OFFSET(Tabulation!AB67,0,(COLUMN(U67)-COLUMN($E$2))*10)),"",OFFSET(Tabulation!AB67,0,(COLUMN(U67)-COLUMN($E$2))*10))</f>
      </c>
      <c r="V67">
        <f ca="1">IF(ISERROR(OFFSET(Tabulation!AC67,0,(COLUMN(V67)-COLUMN($E$2))*10)),"",OFFSET(Tabulation!AC67,0,(COLUMN(V67)-COLUMN($E$2))*10))</f>
      </c>
      <c r="W67">
        <f ca="1">IF(ISERROR(OFFSET(Tabulation!AD67,0,(COLUMN(W67)-COLUMN($E$2))*10)),"",OFFSET(Tabulation!AD67,0,(COLUMN(W67)-COLUMN($E$2))*10))</f>
      </c>
      <c r="X67">
        <f ca="1">IF(ISERROR(OFFSET(Tabulation!AE67,0,(COLUMN(X67)-COLUMN($E$2))*10)),"",OFFSET(Tabulation!AE67,0,(COLUMN(X67)-COLUMN($E$2))*10))</f>
      </c>
      <c r="Y67">
        <f ca="1">IF(ISERROR(OFFSET(Tabulation!AF67,0,(COLUMN(Y67)-COLUMN($E$2))*10)),"",OFFSET(Tabulation!AF67,0,(COLUMN(Y67)-COLUMN($E$2))*10))</f>
      </c>
      <c r="Z67">
        <f ca="1">IF(ISERROR(OFFSET(Tabulation!AG67,0,(COLUMN(Z67)-COLUMN($E$2))*10)),"",OFFSET(Tabulation!AG67,0,(COLUMN(Z67)-COLUMN($E$2))*10))</f>
      </c>
      <c r="AA67">
        <f ca="1">IF(ISERROR(OFFSET(Tabulation!AH67,0,(COLUMN(AA67)-COLUMN($E$2))*10)),"",OFFSET(Tabulation!AH67,0,(COLUMN(AA67)-COLUMN($E$2))*10))</f>
      </c>
      <c r="AB67">
        <f ca="1">IF(ISERROR(OFFSET(Tabulation!AI67,0,(COLUMN(AB67)-COLUMN($E$2))*10)),"",OFFSET(Tabulation!AI67,0,(COLUMN(AB67)-COLUMN($E$2))*10))</f>
      </c>
      <c r="AC67">
        <f ca="1">IF(ISERROR(OFFSET(Tabulation!AJ67,0,(COLUMN(AC67)-COLUMN($E$2))*10)),"",OFFSET(Tabulation!AJ67,0,(COLUMN(AC67)-COLUMN($E$2))*10))</f>
      </c>
      <c r="AD67">
        <f ca="1">IF(ISERROR(OFFSET(Tabulation!AK67,0,(COLUMN(AD67)-COLUMN($E$2))*10)),"",OFFSET(Tabulation!AK67,0,(COLUMN(AD67)-COLUMN($E$2))*10))</f>
      </c>
      <c r="AE67">
        <f ca="1">IF(ISERROR(OFFSET(Tabulation!AL67,0,(COLUMN(AE67)-COLUMN($E$2))*10)),"",OFFSET(Tabulation!AL67,0,(COLUMN(AE67)-COLUMN($E$2))*10))</f>
      </c>
      <c r="AF67">
        <f ca="1">IF(ISERROR(OFFSET(Tabulation!AM67,0,(COLUMN(AF67)-COLUMN($E$2))*10)),"",OFFSET(Tabulation!AM67,0,(COLUMN(AF67)-COLUMN($E$2))*10))</f>
      </c>
      <c r="AG67">
        <f ca="1">IF(ISERROR(OFFSET(Tabulation!AN67,0,(COLUMN(AG67)-COLUMN($E$2))*10)),"",OFFSET(Tabulation!AN67,0,(COLUMN(AG67)-COLUMN($E$2))*10))</f>
      </c>
      <c r="AH67">
        <f ca="1">IF(ISERROR(OFFSET(Tabulation!AO67,0,(COLUMN(AH67)-COLUMN($E$2))*10)),"",OFFSET(Tabulation!AO67,0,(COLUMN(AH67)-COLUMN($E$2))*10))</f>
      </c>
      <c r="AI67">
        <f ca="1">IF(ISERROR(OFFSET(Tabulation!AP67,0,(COLUMN(AI67)-COLUMN($E$2))*10)),"",OFFSET(Tabulation!AP67,0,(COLUMN(AI67)-COLUMN($E$2))*10))</f>
      </c>
      <c r="AJ67">
        <f ca="1">IF(ISERROR(OFFSET(Tabulation!AQ67,0,(COLUMN(AJ67)-COLUMN($E$2))*10)),"",OFFSET(Tabulation!AQ67,0,(COLUMN(AJ67)-COLUMN($E$2))*10))</f>
      </c>
      <c r="AK67">
        <f ca="1">IF(ISERROR(OFFSET(Tabulation!AR67,0,(COLUMN(AK67)-COLUMN($E$2))*10)),"",OFFSET(Tabulation!AR67,0,(COLUMN(AK67)-COLUMN($E$2))*10))</f>
      </c>
      <c r="AL67">
        <f ca="1">IF(ISERROR(OFFSET(Tabulation!AS67,0,(COLUMN(AL67)-COLUMN($E$2))*10)),"",OFFSET(Tabulation!AS67,0,(COLUMN(AL67)-COLUMN($E$2))*10))</f>
      </c>
      <c r="AM67">
        <f ca="1">IF(ISERROR(OFFSET(Tabulation!AT67,0,(COLUMN(AM67)-COLUMN($E$2))*10)),"",OFFSET(Tabulation!AT67,0,(COLUMN(AM67)-COLUMN($E$2))*10))</f>
      </c>
      <c r="AN67">
        <f ca="1">IF(ISERROR(OFFSET(Tabulation!AU67,0,(COLUMN(AN67)-COLUMN($E$2))*10)),"",OFFSET(Tabulation!AU67,0,(COLUMN(AN67)-COLUMN($E$2))*10))</f>
      </c>
      <c r="AO67">
        <f ca="1">IF(ISERROR(OFFSET(Tabulation!AV67,0,(COLUMN(AO67)-COLUMN($E$2))*10)),"",OFFSET(Tabulation!AV67,0,(COLUMN(AO67)-COLUMN($E$2))*10))</f>
      </c>
      <c r="AP67" s="1">
        <f>MIN(E67:AO67)</f>
        <v>0</v>
      </c>
      <c r="AQ67" t="e">
        <f>MATCH(AP67,E67:AO67,0)</f>
        <v>#N/A</v>
      </c>
      <c r="AR67" t="e">
        <f ca="1">IF(ISBLANK((OFFSET(Tabulation!E67,0,($AQ67-1)*11))),"",OFFSET(Tabulation!E67,0,($AQ67-1)*11))</f>
        <v>#N/A</v>
      </c>
      <c r="AS67" t="e">
        <f ca="1">IF(ISBLANK((OFFSET(Tabulation!F67,0,($AQ67-1)*11))),"",OFFSET(Tabulation!F67,0,($AQ67-1)*11))</f>
        <v>#N/A</v>
      </c>
      <c r="AT67" t="e">
        <f ca="1">IF(ISBLANK((OFFSET(Tabulation!G67,0,($AQ67-1)*11))),"",OFFSET(Tabulation!G67,0,($AQ67-1)*11))</f>
        <v>#N/A</v>
      </c>
      <c r="AU67" t="e">
        <f ca="1">IF(ISBLANK((OFFSET(Tabulation!H67,0,($AQ67-1)*11))),"",OFFSET(Tabulation!H67,0,($AQ67-1)*11))</f>
        <v>#N/A</v>
      </c>
      <c r="AV67" t="e">
        <f ca="1">IF(ISBLANK((OFFSET(Tabulation!I67,0,($AQ67-1)*11))),"",OFFSET(Tabulation!I67,0,($AQ67-1)*11))</f>
        <v>#N/A</v>
      </c>
      <c r="AW67" t="e">
        <f ca="1">IF(ISBLANK((OFFSET(Tabulation!J67,0,($AQ67-1)*11))),"",OFFSET(Tabulation!J67,0,($AQ67-1)*11))</f>
        <v>#N/A</v>
      </c>
      <c r="AX67" t="e">
        <f ca="1">IF(ISBLANK((OFFSET(Tabulation!K67,0,($AQ67-1)*11))),"",OFFSET(Tabulation!K67,0,($AQ67-1)*11))</f>
        <v>#N/A</v>
      </c>
      <c r="AY67" t="e">
        <f ca="1">IF(ISBLANK((OFFSET(Tabulation!L67,0,($AQ67-1)*11))),"",OFFSET(Tabulation!L67,0,($AQ67-1)*11))</f>
        <v>#N/A</v>
      </c>
      <c r="AZ67" t="e">
        <f ca="1">IF(ISBLANK((OFFSET(Tabulation!M67,0,($AQ67-1)*11))),"",OFFSET(Tabulation!M67,0,($AQ67-1)*11))</f>
        <v>#N/A</v>
      </c>
      <c r="BA67" t="e">
        <f ca="1">IF(ISBLANK((OFFSET(Tabulation!N67,0,($AQ67-1)*11))),"",OFFSET(Tabulation!N67,0,($AQ67-1)*11))</f>
        <v>#N/A</v>
      </c>
      <c r="BB67" t="e">
        <f ca="1">IF(ISBLANK((OFFSET(Tabulation!O67,0,($AQ67-1)*11))),"",OFFSET(Tabulation!O67,0,($AQ67-1)*11))</f>
        <v>#N/A</v>
      </c>
    </row>
    <row r="68" spans="1:54" ht="96">
      <c r="A68" s="30">
        <v>1687</v>
      </c>
      <c r="B68" s="28">
        <v>165750</v>
      </c>
      <c r="C68" s="29" t="s">
        <v>148</v>
      </c>
      <c r="D68" s="71" t="s">
        <v>46</v>
      </c>
      <c r="E68">
        <f ca="1">IF(ISERROR(OFFSET(Tabulation!L68,0,(COLUMN(E68)-COLUMN($E$2))*10)),"",OFFSET(Tabulation!L68,0,(COLUMN(E68)-COLUMN($E$2))*10))</f>
      </c>
      <c r="F68">
        <f ca="1">IF(ISERROR(OFFSET(Tabulation!M68,0,(COLUMN(F68)-COLUMN($E$2))*10)),"",OFFSET(Tabulation!M68,0,(COLUMN(F68)-COLUMN($E$2))*10))</f>
      </c>
      <c r="G68">
        <f ca="1">IF(ISERROR(OFFSET(Tabulation!N68,0,(COLUMN(G68)-COLUMN($E$2))*10)),"",OFFSET(Tabulation!N68,0,(COLUMN(G68)-COLUMN($E$2))*10))</f>
      </c>
      <c r="H68">
        <f ca="1">IF(ISERROR(OFFSET(Tabulation!O68,0,(COLUMN(H68)-COLUMN($E$2))*10)),"",OFFSET(Tabulation!O68,0,(COLUMN(H68)-COLUMN($E$2))*10))</f>
      </c>
      <c r="I68">
        <f ca="1">IF(ISERROR(OFFSET(Tabulation!P68,0,(COLUMN(I68)-COLUMN($E$2))*10)),"",OFFSET(Tabulation!P68,0,(COLUMN(I68)-COLUMN($E$2))*10))</f>
      </c>
      <c r="J68">
        <f ca="1">IF(ISERROR(OFFSET(Tabulation!Q68,0,(COLUMN(J68)-COLUMN($E$2))*10)),"",OFFSET(Tabulation!Q68,0,(COLUMN(J68)-COLUMN($E$2))*10))</f>
      </c>
      <c r="K68">
        <f ca="1">IF(ISERROR(OFFSET(Tabulation!R68,0,(COLUMN(K68)-COLUMN($E$2))*10)),"",OFFSET(Tabulation!R68,0,(COLUMN(K68)-COLUMN($E$2))*10))</f>
      </c>
      <c r="L68">
        <f ca="1">IF(ISERROR(OFFSET(Tabulation!S68,0,(COLUMN(L68)-COLUMN($E$2))*10)),"",OFFSET(Tabulation!S68,0,(COLUMN(L68)-COLUMN($E$2))*10))</f>
      </c>
      <c r="M68">
        <f ca="1">IF(ISERROR(OFFSET(Tabulation!T68,0,(COLUMN(M68)-COLUMN($E$2))*10)),"",OFFSET(Tabulation!T68,0,(COLUMN(M68)-COLUMN($E$2))*10))</f>
        <v>67.89</v>
      </c>
      <c r="N68">
        <f ca="1">IF(ISERROR(OFFSET(Tabulation!U68,0,(COLUMN(N68)-COLUMN($E$2))*10)),"",OFFSET(Tabulation!U68,0,(COLUMN(N68)-COLUMN($E$2))*10))</f>
      </c>
      <c r="O68">
        <f ca="1">IF(ISERROR(OFFSET(Tabulation!V68,0,(COLUMN(O68)-COLUMN($E$2))*10)),"",OFFSET(Tabulation!V68,0,(COLUMN(O68)-COLUMN($E$2))*10))</f>
      </c>
      <c r="P68">
        <f ca="1">IF(ISERROR(OFFSET(Tabulation!W68,0,(COLUMN(P68)-COLUMN($E$2))*10)),"",OFFSET(Tabulation!W68,0,(COLUMN(P68)-COLUMN($E$2))*10))</f>
      </c>
      <c r="Q68">
        <f ca="1">IF(ISERROR(OFFSET(Tabulation!X68,0,(COLUMN(Q68)-COLUMN($E$2))*10)),"",OFFSET(Tabulation!X68,0,(COLUMN(Q68)-COLUMN($E$2))*10))</f>
      </c>
      <c r="R68">
        <f ca="1">IF(ISERROR(OFFSET(Tabulation!Y68,0,(COLUMN(R68)-COLUMN($E$2))*10)),"",OFFSET(Tabulation!Y68,0,(COLUMN(R68)-COLUMN($E$2))*10))</f>
      </c>
      <c r="S68">
        <f ca="1">IF(ISERROR(OFFSET(Tabulation!Z68,0,(COLUMN(S68)-COLUMN($E$2))*10)),"",OFFSET(Tabulation!Z68,0,(COLUMN(S68)-COLUMN($E$2))*10))</f>
      </c>
      <c r="T68">
        <f ca="1">IF(ISERROR(OFFSET(Tabulation!AA68,0,(COLUMN(T68)-COLUMN($E$2))*10)),"",OFFSET(Tabulation!AA68,0,(COLUMN(T68)-COLUMN($E$2))*10))</f>
      </c>
      <c r="U68">
        <f ca="1">IF(ISERROR(OFFSET(Tabulation!AB68,0,(COLUMN(U68)-COLUMN($E$2))*10)),"",OFFSET(Tabulation!AB68,0,(COLUMN(U68)-COLUMN($E$2))*10))</f>
      </c>
      <c r="V68">
        <f ca="1">IF(ISERROR(OFFSET(Tabulation!AC68,0,(COLUMN(V68)-COLUMN($E$2))*10)),"",OFFSET(Tabulation!AC68,0,(COLUMN(V68)-COLUMN($E$2))*10))</f>
      </c>
      <c r="W68">
        <f ca="1">IF(ISERROR(OFFSET(Tabulation!AD68,0,(COLUMN(W68)-COLUMN($E$2))*10)),"",OFFSET(Tabulation!AD68,0,(COLUMN(W68)-COLUMN($E$2))*10))</f>
      </c>
      <c r="X68">
        <f ca="1">IF(ISERROR(OFFSET(Tabulation!AE68,0,(COLUMN(X68)-COLUMN($E$2))*10)),"",OFFSET(Tabulation!AE68,0,(COLUMN(X68)-COLUMN($E$2))*10))</f>
      </c>
      <c r="Y68">
        <f ca="1">IF(ISERROR(OFFSET(Tabulation!AF68,0,(COLUMN(Y68)-COLUMN($E$2))*10)),"",OFFSET(Tabulation!AF68,0,(COLUMN(Y68)-COLUMN($E$2))*10))</f>
      </c>
      <c r="Z68">
        <f ca="1">IF(ISERROR(OFFSET(Tabulation!AG68,0,(COLUMN(Z68)-COLUMN($E$2))*10)),"",OFFSET(Tabulation!AG68,0,(COLUMN(Z68)-COLUMN($E$2))*10))</f>
      </c>
      <c r="AA68">
        <f ca="1">IF(ISERROR(OFFSET(Tabulation!AH68,0,(COLUMN(AA68)-COLUMN($E$2))*10)),"",OFFSET(Tabulation!AH68,0,(COLUMN(AA68)-COLUMN($E$2))*10))</f>
      </c>
      <c r="AB68">
        <f ca="1">IF(ISERROR(OFFSET(Tabulation!AI68,0,(COLUMN(AB68)-COLUMN($E$2))*10)),"",OFFSET(Tabulation!AI68,0,(COLUMN(AB68)-COLUMN($E$2))*10))</f>
      </c>
      <c r="AC68">
        <f ca="1">IF(ISERROR(OFFSET(Tabulation!AJ68,0,(COLUMN(AC68)-COLUMN($E$2))*10)),"",OFFSET(Tabulation!AJ68,0,(COLUMN(AC68)-COLUMN($E$2))*10))</f>
      </c>
      <c r="AD68">
        <f ca="1">IF(ISERROR(OFFSET(Tabulation!AK68,0,(COLUMN(AD68)-COLUMN($E$2))*10)),"",OFFSET(Tabulation!AK68,0,(COLUMN(AD68)-COLUMN($E$2))*10))</f>
      </c>
      <c r="AE68">
        <f ca="1">IF(ISERROR(OFFSET(Tabulation!AL68,0,(COLUMN(AE68)-COLUMN($E$2))*10)),"",OFFSET(Tabulation!AL68,0,(COLUMN(AE68)-COLUMN($E$2))*10))</f>
      </c>
      <c r="AF68">
        <f ca="1">IF(ISERROR(OFFSET(Tabulation!AM68,0,(COLUMN(AF68)-COLUMN($E$2))*10)),"",OFFSET(Tabulation!AM68,0,(COLUMN(AF68)-COLUMN($E$2))*10))</f>
      </c>
      <c r="AG68">
        <f ca="1">IF(ISERROR(OFFSET(Tabulation!AN68,0,(COLUMN(AG68)-COLUMN($E$2))*10)),"",OFFSET(Tabulation!AN68,0,(COLUMN(AG68)-COLUMN($E$2))*10))</f>
      </c>
      <c r="AH68">
        <f ca="1">IF(ISERROR(OFFSET(Tabulation!AO68,0,(COLUMN(AH68)-COLUMN($E$2))*10)),"",OFFSET(Tabulation!AO68,0,(COLUMN(AH68)-COLUMN($E$2))*10))</f>
      </c>
      <c r="AI68">
        <f ca="1">IF(ISERROR(OFFSET(Tabulation!AP68,0,(COLUMN(AI68)-COLUMN($E$2))*10)),"",OFFSET(Tabulation!AP68,0,(COLUMN(AI68)-COLUMN($E$2))*10))</f>
      </c>
      <c r="AJ68">
        <f ca="1">IF(ISERROR(OFFSET(Tabulation!AQ68,0,(COLUMN(AJ68)-COLUMN($E$2))*10)),"",OFFSET(Tabulation!AQ68,0,(COLUMN(AJ68)-COLUMN($E$2))*10))</f>
      </c>
      <c r="AK68">
        <f ca="1">IF(ISERROR(OFFSET(Tabulation!AR68,0,(COLUMN(AK68)-COLUMN($E$2))*10)),"",OFFSET(Tabulation!AR68,0,(COLUMN(AK68)-COLUMN($E$2))*10))</f>
      </c>
      <c r="AL68">
        <f ca="1">IF(ISERROR(OFFSET(Tabulation!AS68,0,(COLUMN(AL68)-COLUMN($E$2))*10)),"",OFFSET(Tabulation!AS68,0,(COLUMN(AL68)-COLUMN($E$2))*10))</f>
      </c>
      <c r="AM68">
        <f ca="1">IF(ISERROR(OFFSET(Tabulation!AT68,0,(COLUMN(AM68)-COLUMN($E$2))*10)),"",OFFSET(Tabulation!AT68,0,(COLUMN(AM68)-COLUMN($E$2))*10))</f>
      </c>
      <c r="AN68">
        <f ca="1">IF(ISERROR(OFFSET(Tabulation!AU68,0,(COLUMN(AN68)-COLUMN($E$2))*10)),"",OFFSET(Tabulation!AU68,0,(COLUMN(AN68)-COLUMN($E$2))*10))</f>
      </c>
      <c r="AO68">
        <f ca="1">IF(ISERROR(OFFSET(Tabulation!AV68,0,(COLUMN(AO68)-COLUMN($E$2))*10)),"",OFFSET(Tabulation!AV68,0,(COLUMN(AO68)-COLUMN($E$2))*10))</f>
      </c>
      <c r="AP68" s="1">
        <f>MIN(E68:AO68)</f>
        <v>67.89</v>
      </c>
      <c r="AQ68">
        <f>MATCH(AP68,E68:AO68,0)</f>
        <v>9</v>
      </c>
      <c r="AR68" t="str">
        <f ca="1">IF(ISBLANK((OFFSET(Tabulation!E68,0,($AQ68-1)*11))),"",OFFSET(Tabulation!E68,0,($AQ68-1)*11))</f>
        <v>Tabatchnick Fine Foods</v>
      </c>
      <c r="AS68" t="str">
        <f ca="1">IF(ISBLANK((OFFSET(Tabulation!F68,0,($AQ68-1)*11))),"",OFFSET(Tabulation!F68,0,($AQ68-1)*11))</f>
        <v>1% 20 Net 30</v>
      </c>
      <c r="AT68" t="str">
        <f ca="1">IF(ISBLANK((OFFSET(Tabulation!G68,0,($AQ68-1)*11))),"",OFFSET(Tabulation!G68,0,($AQ68-1)*11))</f>
        <v>Tabatchnick</v>
      </c>
      <c r="AU68">
        <f ca="1">IF(ISBLANK((OFFSET(Tabulation!H68,0,($AQ68-1)*11))),"",OFFSET(Tabulation!H68,0,($AQ68-1)*11))</f>
        <v>99970</v>
      </c>
      <c r="AV68" t="str">
        <f ca="1">IF(ISBLANK((OFFSET(Tabulation!I68,0,($AQ68-1)*11))),"",OFFSET(Tabulation!I68,0,($AQ68-1)*11))</f>
        <v>8/4#</v>
      </c>
      <c r="AW68">
        <f ca="1">IF(ISBLANK((OFFSET(Tabulation!J68,0,($AQ68-1)*11))),"",OFFSET(Tabulation!J68,0,($AQ68-1)*11))</f>
        <v>1</v>
      </c>
      <c r="AX68">
        <f ca="1">IF(ISBLANK((OFFSET(Tabulation!K68,0,($AQ68-1)*11))),"",OFFSET(Tabulation!K68,0,($AQ68-1)*11))</f>
        <v>67.89</v>
      </c>
      <c r="AY68">
        <f ca="1">IF(ISBLANK((OFFSET(Tabulation!L68,0,($AQ68-1)*11))),"",OFFSET(Tabulation!L68,0,($AQ68-1)*11))</f>
        <v>67.89</v>
      </c>
      <c r="AZ68">
        <f ca="1">IF(ISBLANK((OFFSET(Tabulation!M68,0,($AQ68-1)*11))),"",OFFSET(Tabulation!M68,0,($AQ68-1)*11))</f>
        <v>39614.25</v>
      </c>
      <c r="BA68">
        <f ca="1">IF(ISBLANK((OFFSET(Tabulation!N68,0,($AQ68-1)*11))),"",OFFSET(Tabulation!N68,0,($AQ68-1)*11))</f>
      </c>
      <c r="BB68" t="str">
        <f ca="1">IF(ISBLANK((OFFSET(Tabulation!O68,0,($AQ68-1)*11))),"",OFFSET(Tabulation!O68,0,($AQ68-1)*11))</f>
        <v>no sample submitted</v>
      </c>
    </row>
    <row r="69" spans="1:54" ht="96">
      <c r="A69" s="40">
        <v>1688</v>
      </c>
      <c r="B69" s="31">
        <v>320000</v>
      </c>
      <c r="C69" s="32" t="s">
        <v>148</v>
      </c>
      <c r="D69" s="75" t="s">
        <v>47</v>
      </c>
      <c r="E69">
        <f ca="1">IF(ISERROR(OFFSET(Tabulation!L69,0,(COLUMN(E69)-COLUMN($E$2))*10)),"",OFFSET(Tabulation!L69,0,(COLUMN(E69)-COLUMN($E$2))*10))</f>
      </c>
      <c r="F69">
        <f ca="1">IF(ISERROR(OFFSET(Tabulation!M69,0,(COLUMN(F69)-COLUMN($E$2))*10)),"",OFFSET(Tabulation!M69,0,(COLUMN(F69)-COLUMN($E$2))*10))</f>
      </c>
      <c r="G69">
        <f ca="1">IF(ISERROR(OFFSET(Tabulation!N69,0,(COLUMN(G69)-COLUMN($E$2))*10)),"",OFFSET(Tabulation!N69,0,(COLUMN(G69)-COLUMN($E$2))*10))</f>
      </c>
      <c r="H69">
        <f ca="1">IF(ISERROR(OFFSET(Tabulation!O69,0,(COLUMN(H69)-COLUMN($E$2))*10)),"",OFFSET(Tabulation!O69,0,(COLUMN(H69)-COLUMN($E$2))*10))</f>
      </c>
      <c r="I69">
        <f ca="1">IF(ISERROR(OFFSET(Tabulation!P69,0,(COLUMN(I69)-COLUMN($E$2))*10)),"",OFFSET(Tabulation!P69,0,(COLUMN(I69)-COLUMN($E$2))*10))</f>
      </c>
      <c r="J69">
        <f ca="1">IF(ISERROR(OFFSET(Tabulation!Q69,0,(COLUMN(J69)-COLUMN($E$2))*10)),"",OFFSET(Tabulation!Q69,0,(COLUMN(J69)-COLUMN($E$2))*10))</f>
      </c>
      <c r="K69">
        <f ca="1">IF(ISERROR(OFFSET(Tabulation!R69,0,(COLUMN(K69)-COLUMN($E$2))*10)),"",OFFSET(Tabulation!R69,0,(COLUMN(K69)-COLUMN($E$2))*10))</f>
      </c>
      <c r="L69">
        <f ca="1">IF(ISERROR(OFFSET(Tabulation!S69,0,(COLUMN(L69)-COLUMN($E$2))*10)),"",OFFSET(Tabulation!S69,0,(COLUMN(L69)-COLUMN($E$2))*10))</f>
      </c>
      <c r="M69">
        <f ca="1">IF(ISERROR(OFFSET(Tabulation!T69,0,(COLUMN(M69)-COLUMN($E$2))*10)),"",OFFSET(Tabulation!T69,0,(COLUMN(M69)-COLUMN($E$2))*10))</f>
      </c>
      <c r="N69">
        <f ca="1">IF(ISERROR(OFFSET(Tabulation!U69,0,(COLUMN(N69)-COLUMN($E$2))*10)),"",OFFSET(Tabulation!U69,0,(COLUMN(N69)-COLUMN($E$2))*10))</f>
      </c>
      <c r="O69">
        <f ca="1">IF(ISERROR(OFFSET(Tabulation!V69,0,(COLUMN(O69)-COLUMN($E$2))*10)),"",OFFSET(Tabulation!V69,0,(COLUMN(O69)-COLUMN($E$2))*10))</f>
      </c>
      <c r="P69">
        <f ca="1">IF(ISERROR(OFFSET(Tabulation!W69,0,(COLUMN(P69)-COLUMN($E$2))*10)),"",OFFSET(Tabulation!W69,0,(COLUMN(P69)-COLUMN($E$2))*10))</f>
      </c>
      <c r="Q69">
        <f ca="1">IF(ISERROR(OFFSET(Tabulation!X69,0,(COLUMN(Q69)-COLUMN($E$2))*10)),"",OFFSET(Tabulation!X69,0,(COLUMN(Q69)-COLUMN($E$2))*10))</f>
      </c>
      <c r="R69">
        <f ca="1">IF(ISERROR(OFFSET(Tabulation!Y69,0,(COLUMN(R69)-COLUMN($E$2))*10)),"",OFFSET(Tabulation!Y69,0,(COLUMN(R69)-COLUMN($E$2))*10))</f>
      </c>
      <c r="S69">
        <f ca="1">IF(ISERROR(OFFSET(Tabulation!Z69,0,(COLUMN(S69)-COLUMN($E$2))*10)),"",OFFSET(Tabulation!Z69,0,(COLUMN(S69)-COLUMN($E$2))*10))</f>
      </c>
      <c r="T69">
        <f ca="1">IF(ISERROR(OFFSET(Tabulation!AA69,0,(COLUMN(T69)-COLUMN($E$2))*10)),"",OFFSET(Tabulation!AA69,0,(COLUMN(T69)-COLUMN($E$2))*10))</f>
      </c>
      <c r="U69">
        <f ca="1">IF(ISERROR(OFFSET(Tabulation!AB69,0,(COLUMN(U69)-COLUMN($E$2))*10)),"",OFFSET(Tabulation!AB69,0,(COLUMN(U69)-COLUMN($E$2))*10))</f>
      </c>
      <c r="V69">
        <f ca="1">IF(ISERROR(OFFSET(Tabulation!AC69,0,(COLUMN(V69)-COLUMN($E$2))*10)),"",OFFSET(Tabulation!AC69,0,(COLUMN(V69)-COLUMN($E$2))*10))</f>
      </c>
      <c r="W69">
        <f ca="1">IF(ISERROR(OFFSET(Tabulation!AD69,0,(COLUMN(W69)-COLUMN($E$2))*10)),"",OFFSET(Tabulation!AD69,0,(COLUMN(W69)-COLUMN($E$2))*10))</f>
      </c>
      <c r="X69">
        <f ca="1">IF(ISERROR(OFFSET(Tabulation!AE69,0,(COLUMN(X69)-COLUMN($E$2))*10)),"",OFFSET(Tabulation!AE69,0,(COLUMN(X69)-COLUMN($E$2))*10))</f>
      </c>
      <c r="Y69">
        <f ca="1">IF(ISERROR(OFFSET(Tabulation!AF69,0,(COLUMN(Y69)-COLUMN($E$2))*10)),"",OFFSET(Tabulation!AF69,0,(COLUMN(Y69)-COLUMN($E$2))*10))</f>
      </c>
      <c r="Z69">
        <f ca="1">IF(ISERROR(OFFSET(Tabulation!AG69,0,(COLUMN(Z69)-COLUMN($E$2))*10)),"",OFFSET(Tabulation!AG69,0,(COLUMN(Z69)-COLUMN($E$2))*10))</f>
      </c>
      <c r="AA69">
        <f ca="1">IF(ISERROR(OFFSET(Tabulation!AH69,0,(COLUMN(AA69)-COLUMN($E$2))*10)),"",OFFSET(Tabulation!AH69,0,(COLUMN(AA69)-COLUMN($E$2))*10))</f>
      </c>
      <c r="AB69">
        <f ca="1">IF(ISERROR(OFFSET(Tabulation!AI69,0,(COLUMN(AB69)-COLUMN($E$2))*10)),"",OFFSET(Tabulation!AI69,0,(COLUMN(AB69)-COLUMN($E$2))*10))</f>
      </c>
      <c r="AC69">
        <f ca="1">IF(ISERROR(OFFSET(Tabulation!AJ69,0,(COLUMN(AC69)-COLUMN($E$2))*10)),"",OFFSET(Tabulation!AJ69,0,(COLUMN(AC69)-COLUMN($E$2))*10))</f>
      </c>
      <c r="AD69">
        <f ca="1">IF(ISERROR(OFFSET(Tabulation!AK69,0,(COLUMN(AD69)-COLUMN($E$2))*10)),"",OFFSET(Tabulation!AK69,0,(COLUMN(AD69)-COLUMN($E$2))*10))</f>
      </c>
      <c r="AE69">
        <f ca="1">IF(ISERROR(OFFSET(Tabulation!AL69,0,(COLUMN(AE69)-COLUMN($E$2))*10)),"",OFFSET(Tabulation!AL69,0,(COLUMN(AE69)-COLUMN($E$2))*10))</f>
      </c>
      <c r="AF69">
        <f ca="1">IF(ISERROR(OFFSET(Tabulation!AM69,0,(COLUMN(AF69)-COLUMN($E$2))*10)),"",OFFSET(Tabulation!AM69,0,(COLUMN(AF69)-COLUMN($E$2))*10))</f>
      </c>
      <c r="AG69">
        <f ca="1">IF(ISERROR(OFFSET(Tabulation!AN69,0,(COLUMN(AG69)-COLUMN($E$2))*10)),"",OFFSET(Tabulation!AN69,0,(COLUMN(AG69)-COLUMN($E$2))*10))</f>
      </c>
      <c r="AH69">
        <f ca="1">IF(ISERROR(OFFSET(Tabulation!AO69,0,(COLUMN(AH69)-COLUMN($E$2))*10)),"",OFFSET(Tabulation!AO69,0,(COLUMN(AH69)-COLUMN($E$2))*10))</f>
      </c>
      <c r="AI69">
        <f ca="1">IF(ISERROR(OFFSET(Tabulation!AP69,0,(COLUMN(AI69)-COLUMN($E$2))*10)),"",OFFSET(Tabulation!AP69,0,(COLUMN(AI69)-COLUMN($E$2))*10))</f>
      </c>
      <c r="AJ69">
        <f ca="1">IF(ISERROR(OFFSET(Tabulation!AQ69,0,(COLUMN(AJ69)-COLUMN($E$2))*10)),"",OFFSET(Tabulation!AQ69,0,(COLUMN(AJ69)-COLUMN($E$2))*10))</f>
      </c>
      <c r="AK69">
        <f ca="1">IF(ISERROR(OFFSET(Tabulation!AR69,0,(COLUMN(AK69)-COLUMN($E$2))*10)),"",OFFSET(Tabulation!AR69,0,(COLUMN(AK69)-COLUMN($E$2))*10))</f>
      </c>
      <c r="AL69">
        <f ca="1">IF(ISERROR(OFFSET(Tabulation!AS69,0,(COLUMN(AL69)-COLUMN($E$2))*10)),"",OFFSET(Tabulation!AS69,0,(COLUMN(AL69)-COLUMN($E$2))*10))</f>
      </c>
      <c r="AM69">
        <f ca="1">IF(ISERROR(OFFSET(Tabulation!AT69,0,(COLUMN(AM69)-COLUMN($E$2))*10)),"",OFFSET(Tabulation!AT69,0,(COLUMN(AM69)-COLUMN($E$2))*10))</f>
      </c>
      <c r="AN69">
        <f ca="1">IF(ISERROR(OFFSET(Tabulation!AU69,0,(COLUMN(AN69)-COLUMN($E$2))*10)),"",OFFSET(Tabulation!AU69,0,(COLUMN(AN69)-COLUMN($E$2))*10))</f>
      </c>
      <c r="AO69">
        <f ca="1">IF(ISERROR(OFFSET(Tabulation!AV69,0,(COLUMN(AO69)-COLUMN($E$2))*10)),"",OFFSET(Tabulation!AV69,0,(COLUMN(AO69)-COLUMN($E$2))*10))</f>
      </c>
      <c r="AP69" s="1">
        <f>MIN(E69:AO69)</f>
        <v>0</v>
      </c>
      <c r="AQ69" t="e">
        <f>MATCH(AP69,E69:AO69,0)</f>
        <v>#N/A</v>
      </c>
      <c r="AR69" t="e">
        <f ca="1">IF(ISBLANK((OFFSET(Tabulation!E69,0,($AQ69-1)*11))),"",OFFSET(Tabulation!E69,0,($AQ69-1)*11))</f>
        <v>#N/A</v>
      </c>
      <c r="AS69" t="e">
        <f ca="1">IF(ISBLANK((OFFSET(Tabulation!F69,0,($AQ69-1)*11))),"",OFFSET(Tabulation!F69,0,($AQ69-1)*11))</f>
        <v>#N/A</v>
      </c>
      <c r="AT69" t="e">
        <f ca="1">IF(ISBLANK((OFFSET(Tabulation!G69,0,($AQ69-1)*11))),"",OFFSET(Tabulation!G69,0,($AQ69-1)*11))</f>
        <v>#N/A</v>
      </c>
      <c r="AU69" t="e">
        <f ca="1">IF(ISBLANK((OFFSET(Tabulation!H69,0,($AQ69-1)*11))),"",OFFSET(Tabulation!H69,0,($AQ69-1)*11))</f>
        <v>#N/A</v>
      </c>
      <c r="AV69" t="e">
        <f ca="1">IF(ISBLANK((OFFSET(Tabulation!I69,0,($AQ69-1)*11))),"",OFFSET(Tabulation!I69,0,($AQ69-1)*11))</f>
        <v>#N/A</v>
      </c>
      <c r="AW69" t="e">
        <f ca="1">IF(ISBLANK((OFFSET(Tabulation!J69,0,($AQ69-1)*11))),"",OFFSET(Tabulation!J69,0,($AQ69-1)*11))</f>
        <v>#N/A</v>
      </c>
      <c r="AX69" t="e">
        <f ca="1">IF(ISBLANK((OFFSET(Tabulation!K69,0,($AQ69-1)*11))),"",OFFSET(Tabulation!K69,0,($AQ69-1)*11))</f>
        <v>#N/A</v>
      </c>
      <c r="AY69" t="e">
        <f ca="1">IF(ISBLANK((OFFSET(Tabulation!L69,0,($AQ69-1)*11))),"",OFFSET(Tabulation!L69,0,($AQ69-1)*11))</f>
        <v>#N/A</v>
      </c>
      <c r="AZ69" t="e">
        <f ca="1">IF(ISBLANK((OFFSET(Tabulation!M69,0,($AQ69-1)*11))),"",OFFSET(Tabulation!M69,0,($AQ69-1)*11))</f>
        <v>#N/A</v>
      </c>
      <c r="BA69" t="e">
        <f ca="1">IF(ISBLANK((OFFSET(Tabulation!N69,0,($AQ69-1)*11))),"",OFFSET(Tabulation!N69,0,($AQ69-1)*11))</f>
        <v>#N/A</v>
      </c>
      <c r="BB69" t="e">
        <f ca="1">IF(ISBLANK((OFFSET(Tabulation!O69,0,($AQ69-1)*11))),"",OFFSET(Tabulation!O69,0,($AQ69-1)*11))</f>
        <v>#N/A</v>
      </c>
    </row>
    <row r="70" spans="1:54" ht="96">
      <c r="A70" s="30">
        <v>1689</v>
      </c>
      <c r="B70" s="33">
        <v>320000</v>
      </c>
      <c r="C70" s="34" t="s">
        <v>148</v>
      </c>
      <c r="D70" s="75" t="s">
        <v>48</v>
      </c>
      <c r="E70">
        <f ca="1">IF(ISERROR(OFFSET(Tabulation!L70,0,(COLUMN(E70)-COLUMN($E$2))*10)),"",OFFSET(Tabulation!L70,0,(COLUMN(E70)-COLUMN($E$2))*10))</f>
      </c>
      <c r="F70">
        <f ca="1">IF(ISERROR(OFFSET(Tabulation!M70,0,(COLUMN(F70)-COLUMN($E$2))*10)),"",OFFSET(Tabulation!M70,0,(COLUMN(F70)-COLUMN($E$2))*10))</f>
      </c>
      <c r="G70">
        <f ca="1">IF(ISERROR(OFFSET(Tabulation!N70,0,(COLUMN(G70)-COLUMN($E$2))*10)),"",OFFSET(Tabulation!N70,0,(COLUMN(G70)-COLUMN($E$2))*10))</f>
      </c>
      <c r="H70">
        <f ca="1">IF(ISERROR(OFFSET(Tabulation!O70,0,(COLUMN(H70)-COLUMN($E$2))*10)),"",OFFSET(Tabulation!O70,0,(COLUMN(H70)-COLUMN($E$2))*10))</f>
      </c>
      <c r="I70">
        <f ca="1">IF(ISERROR(OFFSET(Tabulation!P70,0,(COLUMN(I70)-COLUMN($E$2))*10)),"",OFFSET(Tabulation!P70,0,(COLUMN(I70)-COLUMN($E$2))*10))</f>
      </c>
      <c r="J70">
        <f ca="1">IF(ISERROR(OFFSET(Tabulation!Q70,0,(COLUMN(J70)-COLUMN($E$2))*10)),"",OFFSET(Tabulation!Q70,0,(COLUMN(J70)-COLUMN($E$2))*10))</f>
      </c>
      <c r="K70">
        <f ca="1">IF(ISERROR(OFFSET(Tabulation!R70,0,(COLUMN(K70)-COLUMN($E$2))*10)),"",OFFSET(Tabulation!R70,0,(COLUMN(K70)-COLUMN($E$2))*10))</f>
      </c>
      <c r="L70">
        <f ca="1">IF(ISERROR(OFFSET(Tabulation!S70,0,(COLUMN(L70)-COLUMN($E$2))*10)),"",OFFSET(Tabulation!S70,0,(COLUMN(L70)-COLUMN($E$2))*10))</f>
      </c>
      <c r="M70">
        <f ca="1">IF(ISERROR(OFFSET(Tabulation!T70,0,(COLUMN(M70)-COLUMN($E$2))*10)),"",OFFSET(Tabulation!T70,0,(COLUMN(M70)-COLUMN($E$2))*10))</f>
      </c>
      <c r="N70">
        <f ca="1">IF(ISERROR(OFFSET(Tabulation!U70,0,(COLUMN(N70)-COLUMN($E$2))*10)),"",OFFSET(Tabulation!U70,0,(COLUMN(N70)-COLUMN($E$2))*10))</f>
      </c>
      <c r="O70">
        <f ca="1">IF(ISERROR(OFFSET(Tabulation!V70,0,(COLUMN(O70)-COLUMN($E$2))*10)),"",OFFSET(Tabulation!V70,0,(COLUMN(O70)-COLUMN($E$2))*10))</f>
      </c>
      <c r="P70">
        <f ca="1">IF(ISERROR(OFFSET(Tabulation!W70,0,(COLUMN(P70)-COLUMN($E$2))*10)),"",OFFSET(Tabulation!W70,0,(COLUMN(P70)-COLUMN($E$2))*10))</f>
      </c>
      <c r="Q70">
        <f ca="1">IF(ISERROR(OFFSET(Tabulation!X70,0,(COLUMN(Q70)-COLUMN($E$2))*10)),"",OFFSET(Tabulation!X70,0,(COLUMN(Q70)-COLUMN($E$2))*10))</f>
      </c>
      <c r="R70">
        <f ca="1">IF(ISERROR(OFFSET(Tabulation!Y70,0,(COLUMN(R70)-COLUMN($E$2))*10)),"",OFFSET(Tabulation!Y70,0,(COLUMN(R70)-COLUMN($E$2))*10))</f>
      </c>
      <c r="S70">
        <f ca="1">IF(ISERROR(OFFSET(Tabulation!Z70,0,(COLUMN(S70)-COLUMN($E$2))*10)),"",OFFSET(Tabulation!Z70,0,(COLUMN(S70)-COLUMN($E$2))*10))</f>
      </c>
      <c r="T70">
        <f ca="1">IF(ISERROR(OFFSET(Tabulation!AA70,0,(COLUMN(T70)-COLUMN($E$2))*10)),"",OFFSET(Tabulation!AA70,0,(COLUMN(T70)-COLUMN($E$2))*10))</f>
      </c>
      <c r="U70">
        <f ca="1">IF(ISERROR(OFFSET(Tabulation!AB70,0,(COLUMN(U70)-COLUMN($E$2))*10)),"",OFFSET(Tabulation!AB70,0,(COLUMN(U70)-COLUMN($E$2))*10))</f>
      </c>
      <c r="V70">
        <f ca="1">IF(ISERROR(OFFSET(Tabulation!AC70,0,(COLUMN(V70)-COLUMN($E$2))*10)),"",OFFSET(Tabulation!AC70,0,(COLUMN(V70)-COLUMN($E$2))*10))</f>
      </c>
      <c r="W70">
        <f ca="1">IF(ISERROR(OFFSET(Tabulation!AD70,0,(COLUMN(W70)-COLUMN($E$2))*10)),"",OFFSET(Tabulation!AD70,0,(COLUMN(W70)-COLUMN($E$2))*10))</f>
      </c>
      <c r="X70">
        <f ca="1">IF(ISERROR(OFFSET(Tabulation!AE70,0,(COLUMN(X70)-COLUMN($E$2))*10)),"",OFFSET(Tabulation!AE70,0,(COLUMN(X70)-COLUMN($E$2))*10))</f>
      </c>
      <c r="Y70">
        <f ca="1">IF(ISERROR(OFFSET(Tabulation!AF70,0,(COLUMN(Y70)-COLUMN($E$2))*10)),"",OFFSET(Tabulation!AF70,0,(COLUMN(Y70)-COLUMN($E$2))*10))</f>
      </c>
      <c r="Z70">
        <f ca="1">IF(ISERROR(OFFSET(Tabulation!AG70,0,(COLUMN(Z70)-COLUMN($E$2))*10)),"",OFFSET(Tabulation!AG70,0,(COLUMN(Z70)-COLUMN($E$2))*10))</f>
      </c>
      <c r="AA70">
        <f ca="1">IF(ISERROR(OFFSET(Tabulation!AH70,0,(COLUMN(AA70)-COLUMN($E$2))*10)),"",OFFSET(Tabulation!AH70,0,(COLUMN(AA70)-COLUMN($E$2))*10))</f>
      </c>
      <c r="AB70">
        <f ca="1">IF(ISERROR(OFFSET(Tabulation!AI70,0,(COLUMN(AB70)-COLUMN($E$2))*10)),"",OFFSET(Tabulation!AI70,0,(COLUMN(AB70)-COLUMN($E$2))*10))</f>
      </c>
      <c r="AC70">
        <f ca="1">IF(ISERROR(OFFSET(Tabulation!AJ70,0,(COLUMN(AC70)-COLUMN($E$2))*10)),"",OFFSET(Tabulation!AJ70,0,(COLUMN(AC70)-COLUMN($E$2))*10))</f>
      </c>
      <c r="AD70">
        <f ca="1">IF(ISERROR(OFFSET(Tabulation!AK70,0,(COLUMN(AD70)-COLUMN($E$2))*10)),"",OFFSET(Tabulation!AK70,0,(COLUMN(AD70)-COLUMN($E$2))*10))</f>
      </c>
      <c r="AE70">
        <f ca="1">IF(ISERROR(OFFSET(Tabulation!AL70,0,(COLUMN(AE70)-COLUMN($E$2))*10)),"",OFFSET(Tabulation!AL70,0,(COLUMN(AE70)-COLUMN($E$2))*10))</f>
      </c>
      <c r="AF70">
        <f ca="1">IF(ISERROR(OFFSET(Tabulation!AM70,0,(COLUMN(AF70)-COLUMN($E$2))*10)),"",OFFSET(Tabulation!AM70,0,(COLUMN(AF70)-COLUMN($E$2))*10))</f>
      </c>
      <c r="AG70">
        <f ca="1">IF(ISERROR(OFFSET(Tabulation!AN70,0,(COLUMN(AG70)-COLUMN($E$2))*10)),"",OFFSET(Tabulation!AN70,0,(COLUMN(AG70)-COLUMN($E$2))*10))</f>
      </c>
      <c r="AH70">
        <f ca="1">IF(ISERROR(OFFSET(Tabulation!AO70,0,(COLUMN(AH70)-COLUMN($E$2))*10)),"",OFFSET(Tabulation!AO70,0,(COLUMN(AH70)-COLUMN($E$2))*10))</f>
      </c>
      <c r="AI70">
        <f ca="1">IF(ISERROR(OFFSET(Tabulation!AP70,0,(COLUMN(AI70)-COLUMN($E$2))*10)),"",OFFSET(Tabulation!AP70,0,(COLUMN(AI70)-COLUMN($E$2))*10))</f>
      </c>
      <c r="AJ70">
        <f ca="1">IF(ISERROR(OFFSET(Tabulation!AQ70,0,(COLUMN(AJ70)-COLUMN($E$2))*10)),"",OFFSET(Tabulation!AQ70,0,(COLUMN(AJ70)-COLUMN($E$2))*10))</f>
      </c>
      <c r="AK70">
        <f ca="1">IF(ISERROR(OFFSET(Tabulation!AR70,0,(COLUMN(AK70)-COLUMN($E$2))*10)),"",OFFSET(Tabulation!AR70,0,(COLUMN(AK70)-COLUMN($E$2))*10))</f>
      </c>
      <c r="AL70">
        <f ca="1">IF(ISERROR(OFFSET(Tabulation!AS70,0,(COLUMN(AL70)-COLUMN($E$2))*10)),"",OFFSET(Tabulation!AS70,0,(COLUMN(AL70)-COLUMN($E$2))*10))</f>
      </c>
      <c r="AM70">
        <f ca="1">IF(ISERROR(OFFSET(Tabulation!AT70,0,(COLUMN(AM70)-COLUMN($E$2))*10)),"",OFFSET(Tabulation!AT70,0,(COLUMN(AM70)-COLUMN($E$2))*10))</f>
      </c>
      <c r="AN70">
        <f ca="1">IF(ISERROR(OFFSET(Tabulation!AU70,0,(COLUMN(AN70)-COLUMN($E$2))*10)),"",OFFSET(Tabulation!AU70,0,(COLUMN(AN70)-COLUMN($E$2))*10))</f>
      </c>
      <c r="AO70">
        <f ca="1">IF(ISERROR(OFFSET(Tabulation!AV70,0,(COLUMN(AO70)-COLUMN($E$2))*10)),"",OFFSET(Tabulation!AV70,0,(COLUMN(AO70)-COLUMN($E$2))*10))</f>
      </c>
      <c r="AP70" s="1">
        <f>MIN(E70:AO70)</f>
        <v>0</v>
      </c>
      <c r="AQ70" t="e">
        <f>MATCH(AP70,E70:AO70,0)</f>
        <v>#N/A</v>
      </c>
      <c r="AR70" t="e">
        <f ca="1">IF(ISBLANK((OFFSET(Tabulation!E70,0,($AQ70-1)*11))),"",OFFSET(Tabulation!E70,0,($AQ70-1)*11))</f>
        <v>#N/A</v>
      </c>
      <c r="AS70" t="e">
        <f ca="1">IF(ISBLANK((OFFSET(Tabulation!F70,0,($AQ70-1)*11))),"",OFFSET(Tabulation!F70,0,($AQ70-1)*11))</f>
        <v>#N/A</v>
      </c>
      <c r="AT70" t="e">
        <f ca="1">IF(ISBLANK((OFFSET(Tabulation!G70,0,($AQ70-1)*11))),"",OFFSET(Tabulation!G70,0,($AQ70-1)*11))</f>
        <v>#N/A</v>
      </c>
      <c r="AU70" t="e">
        <f ca="1">IF(ISBLANK((OFFSET(Tabulation!H70,0,($AQ70-1)*11))),"",OFFSET(Tabulation!H70,0,($AQ70-1)*11))</f>
        <v>#N/A</v>
      </c>
      <c r="AV70" t="e">
        <f ca="1">IF(ISBLANK((OFFSET(Tabulation!I70,0,($AQ70-1)*11))),"",OFFSET(Tabulation!I70,0,($AQ70-1)*11))</f>
        <v>#N/A</v>
      </c>
      <c r="AW70" t="e">
        <f ca="1">IF(ISBLANK((OFFSET(Tabulation!J70,0,($AQ70-1)*11))),"",OFFSET(Tabulation!J70,0,($AQ70-1)*11))</f>
        <v>#N/A</v>
      </c>
      <c r="AX70" t="e">
        <f ca="1">IF(ISBLANK((OFFSET(Tabulation!K70,0,($AQ70-1)*11))),"",OFFSET(Tabulation!K70,0,($AQ70-1)*11))</f>
        <v>#N/A</v>
      </c>
      <c r="AY70" t="e">
        <f ca="1">IF(ISBLANK((OFFSET(Tabulation!L70,0,($AQ70-1)*11))),"",OFFSET(Tabulation!L70,0,($AQ70-1)*11))</f>
        <v>#N/A</v>
      </c>
      <c r="AZ70" t="e">
        <f ca="1">IF(ISBLANK((OFFSET(Tabulation!M70,0,($AQ70-1)*11))),"",OFFSET(Tabulation!M70,0,($AQ70-1)*11))</f>
        <v>#N/A</v>
      </c>
      <c r="BA70" t="e">
        <f ca="1">IF(ISBLANK((OFFSET(Tabulation!N70,0,($AQ70-1)*11))),"",OFFSET(Tabulation!N70,0,($AQ70-1)*11))</f>
        <v>#N/A</v>
      </c>
      <c r="BB70" t="e">
        <f ca="1">IF(ISBLANK((OFFSET(Tabulation!O70,0,($AQ70-1)*11))),"",OFFSET(Tabulation!O70,0,($AQ70-1)*11))</f>
        <v>#N/A</v>
      </c>
    </row>
    <row r="71" spans="1:4" ht="15">
      <c r="A71" s="2"/>
      <c r="B71" s="3"/>
      <c r="C71" s="52"/>
      <c r="D71" s="79"/>
    </row>
    <row r="72" spans="1:4" ht="15">
      <c r="A72" s="2"/>
      <c r="B72" s="53"/>
      <c r="C72" s="53"/>
      <c r="D72" s="80"/>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W81"/>
  <sheetViews>
    <sheetView zoomScale="75" zoomScaleNormal="75" zoomScalePageLayoutView="0" workbookViewId="0" topLeftCell="A1">
      <pane xSplit="4" ySplit="1" topLeftCell="E73" activePane="bottomRight" state="frozen"/>
      <selection pane="topLeft" activeCell="A1" sqref="A1"/>
      <selection pane="topRight" activeCell="D1" sqref="D1"/>
      <selection pane="bottomLeft" activeCell="A3" sqref="A3"/>
      <selection pane="bottomRight" activeCell="A74" sqref="A74:W81"/>
    </sheetView>
  </sheetViews>
  <sheetFormatPr defaultColWidth="9.140625" defaultRowHeight="15"/>
  <cols>
    <col min="1" max="1" width="10.57421875" style="123" bestFit="1" customWidth="1"/>
    <col min="2" max="2" width="12.00390625" style="123" customWidth="1"/>
    <col min="3" max="3" width="16.8515625" style="123" customWidth="1"/>
    <col min="4" max="4" width="43.421875" style="123" customWidth="1"/>
    <col min="5" max="5" width="12.421875" style="123" customWidth="1"/>
    <col min="6" max="7" width="12.421875" style="123" bestFit="1" customWidth="1"/>
    <col min="8" max="8" width="17.7109375" style="123" customWidth="1"/>
    <col min="9" max="9" width="14.140625" style="123" customWidth="1"/>
    <col min="10" max="10" width="18.421875" style="123" customWidth="1"/>
    <col min="11" max="12" width="18.140625" style="123" customWidth="1"/>
    <col min="13" max="14" width="14.421875" style="123" customWidth="1"/>
    <col min="15" max="16" width="15.421875" style="123" customWidth="1"/>
    <col min="17" max="18" width="14.8515625" style="123" customWidth="1"/>
    <col min="19" max="19" width="16.57421875" style="123" customWidth="1"/>
    <col min="20" max="21" width="15.57421875" style="123" customWidth="1"/>
    <col min="22" max="23" width="18.00390625" style="123" customWidth="1"/>
    <col min="24" max="16384" width="9.140625" style="123" customWidth="1"/>
  </cols>
  <sheetData>
    <row r="1" spans="1:23" ht="81.75" customHeight="1">
      <c r="A1" s="117" t="s">
        <v>124</v>
      </c>
      <c r="B1" s="118" t="s">
        <v>91</v>
      </c>
      <c r="C1" s="119" t="s">
        <v>102</v>
      </c>
      <c r="D1" s="118" t="s">
        <v>140</v>
      </c>
      <c r="E1" s="118" t="s">
        <v>144</v>
      </c>
      <c r="F1" s="118" t="s">
        <v>145</v>
      </c>
      <c r="G1" s="118" t="s">
        <v>132</v>
      </c>
      <c r="H1" s="120" t="s">
        <v>134</v>
      </c>
      <c r="I1" s="121" t="s">
        <v>98</v>
      </c>
      <c r="J1" s="119" t="s">
        <v>99</v>
      </c>
      <c r="K1" s="119" t="s">
        <v>100</v>
      </c>
      <c r="L1" s="119" t="s">
        <v>101</v>
      </c>
      <c r="M1" s="121" t="s">
        <v>97</v>
      </c>
      <c r="N1" s="121" t="s">
        <v>123</v>
      </c>
      <c r="O1" s="121" t="s">
        <v>96</v>
      </c>
      <c r="P1" s="121" t="s">
        <v>95</v>
      </c>
      <c r="Q1" s="119" t="s">
        <v>127</v>
      </c>
      <c r="R1" s="119" t="s">
        <v>92</v>
      </c>
      <c r="S1" s="121" t="s">
        <v>94</v>
      </c>
      <c r="T1" s="122" t="s">
        <v>93</v>
      </c>
      <c r="U1" s="121" t="s">
        <v>130</v>
      </c>
      <c r="V1" s="119" t="s">
        <v>90</v>
      </c>
      <c r="W1" s="119" t="s">
        <v>138</v>
      </c>
    </row>
    <row r="2" spans="1:23" s="129" customFormat="1" ht="189" customHeight="1">
      <c r="A2" s="124" t="s">
        <v>125</v>
      </c>
      <c r="B2" s="125">
        <v>1008</v>
      </c>
      <c r="C2" s="126">
        <v>960000</v>
      </c>
      <c r="D2" s="127" t="s">
        <v>117</v>
      </c>
      <c r="E2" s="134" t="s">
        <v>36</v>
      </c>
      <c r="F2" s="134" t="s">
        <v>291</v>
      </c>
      <c r="G2" s="134" t="s">
        <v>36</v>
      </c>
      <c r="H2" s="135" t="s">
        <v>37</v>
      </c>
      <c r="I2" s="136">
        <v>30</v>
      </c>
      <c r="J2" s="148">
        <v>228</v>
      </c>
      <c r="K2" s="139">
        <v>100154</v>
      </c>
      <c r="L2" s="128">
        <f>VLOOKUP(K2,'Commodity Code Table'!$B$1:$E$6,4,FALSE)</f>
        <v>2.29</v>
      </c>
      <c r="M2" s="141">
        <v>42.855</v>
      </c>
      <c r="N2" s="147">
        <f aca="true" t="shared" si="0" ref="N2:N7">M2/J2</f>
        <v>0.18796052631578947</v>
      </c>
      <c r="O2" s="128">
        <f aca="true" t="shared" si="1" ref="O2:O7">L2*M2</f>
        <v>98.13794999999999</v>
      </c>
      <c r="P2" s="128">
        <f aca="true" t="shared" si="2" ref="P2:P7">N2*L2</f>
        <v>0.4304296052631579</v>
      </c>
      <c r="Q2" s="140">
        <v>26.25</v>
      </c>
      <c r="R2" s="128">
        <f aca="true" t="shared" si="3" ref="R2:R7">Q2/J2</f>
        <v>0.11513157894736842</v>
      </c>
      <c r="S2" s="128">
        <f aca="true" t="shared" si="4" ref="S2:S7">O2+Q2</f>
        <v>124.38794999999999</v>
      </c>
      <c r="T2" s="128">
        <f aca="true" t="shared" si="5" ref="T2:T7">S2/J2</f>
        <v>0.5455611842105262</v>
      </c>
      <c r="U2" s="128">
        <f>SUM(C2/J2)</f>
        <v>4210.526315789473</v>
      </c>
      <c r="V2" s="142">
        <f aca="true" t="shared" si="6" ref="V2:V65">R2*C2</f>
        <v>110526.31578947368</v>
      </c>
      <c r="W2" s="143"/>
    </row>
    <row r="3" spans="1:23" s="129" customFormat="1" ht="255">
      <c r="A3" s="124" t="s">
        <v>125</v>
      </c>
      <c r="B3" s="125">
        <v>1019</v>
      </c>
      <c r="C3" s="126">
        <v>384000</v>
      </c>
      <c r="D3" s="127" t="s">
        <v>118</v>
      </c>
      <c r="E3" s="146" t="str">
        <f aca="true" t="shared" si="7" ref="E3:F6">E2</f>
        <v>Maid-Rite</v>
      </c>
      <c r="F3" s="146" t="str">
        <f t="shared" si="7"/>
        <v>Net 30</v>
      </c>
      <c r="G3" s="134" t="s">
        <v>36</v>
      </c>
      <c r="H3" s="135" t="s">
        <v>38</v>
      </c>
      <c r="I3" s="136">
        <v>30</v>
      </c>
      <c r="J3" s="149">
        <v>240</v>
      </c>
      <c r="K3" s="139">
        <v>100154</v>
      </c>
      <c r="L3" s="128">
        <f>VLOOKUP(K3,'Commodity Code Table'!$B$1:$E$6,4,FALSE)</f>
        <v>2.29</v>
      </c>
      <c r="M3" s="141">
        <v>43.31</v>
      </c>
      <c r="N3" s="147">
        <f t="shared" si="0"/>
        <v>0.18045833333333333</v>
      </c>
      <c r="O3" s="128">
        <f t="shared" si="1"/>
        <v>99.1799</v>
      </c>
      <c r="P3" s="128">
        <f t="shared" si="2"/>
        <v>0.41324958333333334</v>
      </c>
      <c r="Q3" s="140">
        <v>26.5</v>
      </c>
      <c r="R3" s="128">
        <f t="shared" si="3"/>
        <v>0.11041666666666666</v>
      </c>
      <c r="S3" s="128">
        <f t="shared" si="4"/>
        <v>125.6799</v>
      </c>
      <c r="T3" s="128">
        <f t="shared" si="5"/>
        <v>0.52366625</v>
      </c>
      <c r="U3" s="128">
        <f aca="true" t="shared" si="8" ref="U3:U9">SUM(C3/J3)</f>
        <v>1600</v>
      </c>
      <c r="V3" s="142">
        <f t="shared" si="6"/>
        <v>42400</v>
      </c>
      <c r="W3" s="143"/>
    </row>
    <row r="4" spans="1:23" s="129" customFormat="1" ht="195">
      <c r="A4" s="124" t="s">
        <v>125</v>
      </c>
      <c r="B4" s="125">
        <v>1264</v>
      </c>
      <c r="C4" s="126">
        <v>212328</v>
      </c>
      <c r="D4" s="130" t="s">
        <v>119</v>
      </c>
      <c r="E4" s="146" t="str">
        <f t="shared" si="7"/>
        <v>Maid-Rite</v>
      </c>
      <c r="F4" s="146" t="str">
        <f t="shared" si="7"/>
        <v>Net 30</v>
      </c>
      <c r="G4" s="137"/>
      <c r="H4" s="135" t="s">
        <v>40</v>
      </c>
      <c r="I4" s="136"/>
      <c r="J4" s="149"/>
      <c r="K4" s="139">
        <v>110242</v>
      </c>
      <c r="L4" s="128">
        <f>VLOOKUP(K4,'Commodity Code Table'!$B$1:$E$6,4,FALSE)</f>
        <v>1.8</v>
      </c>
      <c r="M4" s="141"/>
      <c r="N4" s="147" t="e">
        <f t="shared" si="0"/>
        <v>#DIV/0!</v>
      </c>
      <c r="O4" s="128">
        <f t="shared" si="1"/>
        <v>0</v>
      </c>
      <c r="P4" s="128" t="e">
        <f t="shared" si="2"/>
        <v>#DIV/0!</v>
      </c>
      <c r="Q4" s="140"/>
      <c r="R4" s="128" t="e">
        <f t="shared" si="3"/>
        <v>#DIV/0!</v>
      </c>
      <c r="S4" s="128">
        <f t="shared" si="4"/>
        <v>0</v>
      </c>
      <c r="T4" s="128" t="e">
        <f t="shared" si="5"/>
        <v>#DIV/0!</v>
      </c>
      <c r="U4" s="128" t="e">
        <f t="shared" si="8"/>
        <v>#DIV/0!</v>
      </c>
      <c r="V4" s="142" t="e">
        <f t="shared" si="6"/>
        <v>#DIV/0!</v>
      </c>
      <c r="W4" s="144"/>
    </row>
    <row r="5" spans="1:23" s="129" customFormat="1" ht="264" customHeight="1">
      <c r="A5" s="124" t="s">
        <v>125</v>
      </c>
      <c r="B5" s="125">
        <v>1205</v>
      </c>
      <c r="C5" s="126">
        <v>334180</v>
      </c>
      <c r="D5" s="130" t="s">
        <v>120</v>
      </c>
      <c r="E5" s="146" t="str">
        <f t="shared" si="7"/>
        <v>Maid-Rite</v>
      </c>
      <c r="F5" s="146" t="str">
        <f t="shared" si="7"/>
        <v>Net 30</v>
      </c>
      <c r="G5" s="137"/>
      <c r="H5" s="135" t="s">
        <v>40</v>
      </c>
      <c r="I5" s="136"/>
      <c r="J5" s="149"/>
      <c r="K5" s="139">
        <v>110242</v>
      </c>
      <c r="L5" s="128">
        <f>VLOOKUP(K5,'Commodity Code Table'!$B$1:$E$6,4,FALSE)</f>
        <v>1.8</v>
      </c>
      <c r="M5" s="141"/>
      <c r="N5" s="147" t="e">
        <f t="shared" si="0"/>
        <v>#DIV/0!</v>
      </c>
      <c r="O5" s="128">
        <f t="shared" si="1"/>
        <v>0</v>
      </c>
      <c r="P5" s="128" t="e">
        <f t="shared" si="2"/>
        <v>#DIV/0!</v>
      </c>
      <c r="Q5" s="140"/>
      <c r="R5" s="128" t="e">
        <f t="shared" si="3"/>
        <v>#DIV/0!</v>
      </c>
      <c r="S5" s="128">
        <f t="shared" si="4"/>
        <v>0</v>
      </c>
      <c r="T5" s="128" t="e">
        <f t="shared" si="5"/>
        <v>#DIV/0!</v>
      </c>
      <c r="U5" s="128" t="e">
        <f t="shared" si="8"/>
        <v>#DIV/0!</v>
      </c>
      <c r="V5" s="142" t="e">
        <f t="shared" si="6"/>
        <v>#DIV/0!</v>
      </c>
      <c r="W5" s="144"/>
    </row>
    <row r="6" spans="1:23" s="129" customFormat="1" ht="210">
      <c r="A6" s="124" t="s">
        <v>125</v>
      </c>
      <c r="B6" s="125">
        <v>1712</v>
      </c>
      <c r="C6" s="126">
        <v>320000</v>
      </c>
      <c r="D6" s="131" t="s">
        <v>121</v>
      </c>
      <c r="E6" s="146" t="str">
        <f t="shared" si="7"/>
        <v>Maid-Rite</v>
      </c>
      <c r="F6" s="146" t="str">
        <f t="shared" si="7"/>
        <v>Net 30</v>
      </c>
      <c r="G6" s="116"/>
      <c r="H6" s="135" t="s">
        <v>40</v>
      </c>
      <c r="I6" s="136"/>
      <c r="J6" s="149"/>
      <c r="K6" s="139">
        <v>100154</v>
      </c>
      <c r="L6" s="128">
        <f>VLOOKUP(K6,'Commodity Code Table'!$B$1:$E$6,4,FALSE)</f>
        <v>2.29</v>
      </c>
      <c r="M6" s="141"/>
      <c r="N6" s="147" t="e">
        <f t="shared" si="0"/>
        <v>#DIV/0!</v>
      </c>
      <c r="O6" s="128">
        <f t="shared" si="1"/>
        <v>0</v>
      </c>
      <c r="P6" s="128" t="e">
        <f t="shared" si="2"/>
        <v>#DIV/0!</v>
      </c>
      <c r="Q6" s="140"/>
      <c r="R6" s="128" t="e">
        <f t="shared" si="3"/>
        <v>#DIV/0!</v>
      </c>
      <c r="S6" s="128">
        <f t="shared" si="4"/>
        <v>0</v>
      </c>
      <c r="T6" s="128" t="e">
        <f t="shared" si="5"/>
        <v>#DIV/0!</v>
      </c>
      <c r="U6" s="128" t="e">
        <f t="shared" si="8"/>
        <v>#DIV/0!</v>
      </c>
      <c r="V6" s="142" t="e">
        <f t="shared" si="6"/>
        <v>#DIV/0!</v>
      </c>
      <c r="W6" s="143"/>
    </row>
    <row r="7" spans="1:23" s="129" customFormat="1" ht="225">
      <c r="A7" s="124" t="s">
        <v>125</v>
      </c>
      <c r="B7" s="125">
        <v>1012</v>
      </c>
      <c r="C7" s="126">
        <v>960000</v>
      </c>
      <c r="D7" s="131" t="s">
        <v>122</v>
      </c>
      <c r="E7" s="146" t="str">
        <f aca="true" t="shared" si="9" ref="E7:F9">E6</f>
        <v>Maid-Rite</v>
      </c>
      <c r="F7" s="146" t="str">
        <f t="shared" si="9"/>
        <v>Net 30</v>
      </c>
      <c r="G7" s="115" t="s">
        <v>36</v>
      </c>
      <c r="H7" s="138" t="s">
        <v>39</v>
      </c>
      <c r="I7" s="136">
        <v>30</v>
      </c>
      <c r="J7" s="149">
        <v>192</v>
      </c>
      <c r="K7" s="139">
        <v>100154</v>
      </c>
      <c r="L7" s="128">
        <f>VLOOKUP(K7,'Commodity Code Table'!$B$1:$E$6,4,FALSE)</f>
        <v>2.29</v>
      </c>
      <c r="M7" s="141">
        <v>24.935</v>
      </c>
      <c r="N7" s="147">
        <f t="shared" si="0"/>
        <v>0.12986979166666665</v>
      </c>
      <c r="O7" s="128">
        <f t="shared" si="1"/>
        <v>57.10115</v>
      </c>
      <c r="P7" s="128">
        <f t="shared" si="2"/>
        <v>0.2974018229166666</v>
      </c>
      <c r="Q7" s="140">
        <v>26.5</v>
      </c>
      <c r="R7" s="128">
        <f t="shared" si="3"/>
        <v>0.13802083333333334</v>
      </c>
      <c r="S7" s="128">
        <f t="shared" si="4"/>
        <v>83.60114999999999</v>
      </c>
      <c r="T7" s="128">
        <f t="shared" si="5"/>
        <v>0.43542265624999993</v>
      </c>
      <c r="U7" s="128">
        <f t="shared" si="8"/>
        <v>5000</v>
      </c>
      <c r="V7" s="142">
        <f t="shared" si="6"/>
        <v>132500</v>
      </c>
      <c r="W7" s="143"/>
    </row>
    <row r="8" spans="1:23" ht="264.75" customHeight="1">
      <c r="A8" s="124" t="s">
        <v>126</v>
      </c>
      <c r="B8" s="132">
        <v>1710</v>
      </c>
      <c r="C8" s="133">
        <v>384000</v>
      </c>
      <c r="D8" s="130" t="s">
        <v>128</v>
      </c>
      <c r="E8" s="146" t="str">
        <f t="shared" si="9"/>
        <v>Maid-Rite</v>
      </c>
      <c r="F8" s="146" t="str">
        <f t="shared" si="9"/>
        <v>Net 30</v>
      </c>
      <c r="G8" s="115"/>
      <c r="H8" s="138" t="s">
        <v>40</v>
      </c>
      <c r="I8" s="136"/>
      <c r="J8" s="149"/>
      <c r="K8" s="139">
        <v>100154</v>
      </c>
      <c r="L8" s="128">
        <f>VLOOKUP(K8,'Commodity Code Table'!$B$1:$E$6,4,FALSE)</f>
        <v>2.29</v>
      </c>
      <c r="M8" s="141"/>
      <c r="N8" s="147" t="e">
        <f>M8/J8</f>
        <v>#DIV/0!</v>
      </c>
      <c r="O8" s="128">
        <f>L8*M8</f>
        <v>0</v>
      </c>
      <c r="P8" s="128" t="e">
        <f>N8*L8</f>
        <v>#DIV/0!</v>
      </c>
      <c r="Q8" s="140"/>
      <c r="R8" s="128" t="e">
        <f>Q8/J8</f>
        <v>#DIV/0!</v>
      </c>
      <c r="S8" s="128">
        <f>O8+Q8</f>
        <v>0</v>
      </c>
      <c r="T8" s="128" t="e">
        <f>S8/J8</f>
        <v>#DIV/0!</v>
      </c>
      <c r="U8" s="128" t="e">
        <f t="shared" si="8"/>
        <v>#DIV/0!</v>
      </c>
      <c r="V8" s="142" t="e">
        <f t="shared" si="6"/>
        <v>#DIV/0!</v>
      </c>
      <c r="W8" s="145"/>
    </row>
    <row r="9" spans="1:23" ht="407.25" customHeight="1">
      <c r="A9" s="124" t="s">
        <v>126</v>
      </c>
      <c r="B9" s="132">
        <v>1143</v>
      </c>
      <c r="C9" s="133">
        <v>384000</v>
      </c>
      <c r="D9" s="130" t="s">
        <v>129</v>
      </c>
      <c r="E9" s="146" t="str">
        <f t="shared" si="9"/>
        <v>Maid-Rite</v>
      </c>
      <c r="F9" s="146" t="str">
        <f t="shared" si="9"/>
        <v>Net 30</v>
      </c>
      <c r="G9" s="115"/>
      <c r="H9" s="138" t="s">
        <v>40</v>
      </c>
      <c r="I9" s="136"/>
      <c r="J9" s="149"/>
      <c r="K9" s="139">
        <v>100154</v>
      </c>
      <c r="L9" s="128">
        <f>VLOOKUP(K9,'Commodity Code Table'!$B$1:$E$6,4,FALSE)</f>
        <v>2.29</v>
      </c>
      <c r="M9" s="141"/>
      <c r="N9" s="147" t="e">
        <f>M9/J9</f>
        <v>#DIV/0!</v>
      </c>
      <c r="O9" s="128">
        <f>L9*M9</f>
        <v>0</v>
      </c>
      <c r="P9" s="128" t="e">
        <f>N9*L9</f>
        <v>#DIV/0!</v>
      </c>
      <c r="Q9" s="140"/>
      <c r="R9" s="128" t="e">
        <f>Q9/J9</f>
        <v>#DIV/0!</v>
      </c>
      <c r="S9" s="128">
        <f>O9+Q9</f>
        <v>0</v>
      </c>
      <c r="T9" s="128" t="e">
        <f>S9/J9</f>
        <v>#DIV/0!</v>
      </c>
      <c r="U9" s="128" t="e">
        <f t="shared" si="8"/>
        <v>#DIV/0!</v>
      </c>
      <c r="V9" s="142" t="e">
        <f t="shared" si="6"/>
        <v>#DIV/0!</v>
      </c>
      <c r="W9" s="145"/>
    </row>
    <row r="10" spans="1:23" ht="165">
      <c r="A10" s="150" t="s">
        <v>125</v>
      </c>
      <c r="B10" s="151">
        <v>1008</v>
      </c>
      <c r="C10" s="152">
        <v>960000</v>
      </c>
      <c r="D10" s="153" t="s">
        <v>117</v>
      </c>
      <c r="E10" s="154" t="s">
        <v>589</v>
      </c>
      <c r="F10" s="154" t="s">
        <v>590</v>
      </c>
      <c r="G10" s="154" t="s">
        <v>589</v>
      </c>
      <c r="H10" s="135" t="s">
        <v>591</v>
      </c>
      <c r="I10" s="155">
        <v>40</v>
      </c>
      <c r="J10" s="156">
        <v>320</v>
      </c>
      <c r="K10" s="157">
        <v>100154</v>
      </c>
      <c r="L10" s="158">
        <v>2.29</v>
      </c>
      <c r="M10" s="159">
        <v>66.67</v>
      </c>
      <c r="N10" s="160">
        <f aca="true" t="shared" si="10" ref="N10:N23">M10/J10</f>
        <v>0.20834375</v>
      </c>
      <c r="O10" s="158">
        <f aca="true" t="shared" si="11" ref="O10:O23">L10*M10</f>
        <v>152.67430000000002</v>
      </c>
      <c r="P10" s="158">
        <f aca="true" t="shared" si="12" ref="P10:P23">N10*L10</f>
        <v>0.4771071875</v>
      </c>
      <c r="Q10" s="161">
        <v>23</v>
      </c>
      <c r="R10" s="158">
        <f aca="true" t="shared" si="13" ref="R10:R23">Q10/J10</f>
        <v>0.071875</v>
      </c>
      <c r="S10" s="158">
        <f aca="true" t="shared" si="14" ref="S10:S23">O10+Q10</f>
        <v>175.67430000000002</v>
      </c>
      <c r="T10" s="158">
        <f aca="true" t="shared" si="15" ref="T10:T23">S10/J10</f>
        <v>0.5489821875</v>
      </c>
      <c r="U10" s="158">
        <f>SUM(C10/J10)</f>
        <v>3000</v>
      </c>
      <c r="V10" s="162">
        <f t="shared" si="6"/>
        <v>69000</v>
      </c>
      <c r="W10" s="163" t="s">
        <v>592</v>
      </c>
    </row>
    <row r="11" spans="1:23" ht="255">
      <c r="A11" s="150" t="s">
        <v>125</v>
      </c>
      <c r="B11" s="151">
        <v>1019</v>
      </c>
      <c r="C11" s="152">
        <v>384000</v>
      </c>
      <c r="D11" s="153" t="s">
        <v>118</v>
      </c>
      <c r="E11" s="164" t="str">
        <f aca="true" t="shared" si="16" ref="E11:F17">E10</f>
        <v>DON LEE FARMS</v>
      </c>
      <c r="F11" s="164" t="str">
        <f t="shared" si="16"/>
        <v>NET 30 DAYS</v>
      </c>
      <c r="G11" s="154" t="s">
        <v>589</v>
      </c>
      <c r="H11" s="135" t="s">
        <v>593</v>
      </c>
      <c r="I11" s="155">
        <v>30</v>
      </c>
      <c r="J11" s="165">
        <v>240</v>
      </c>
      <c r="K11" s="157">
        <v>100154</v>
      </c>
      <c r="L11" s="158">
        <v>2.29</v>
      </c>
      <c r="M11" s="159">
        <v>46.73</v>
      </c>
      <c r="N11" s="160">
        <f t="shared" si="10"/>
        <v>0.19470833333333332</v>
      </c>
      <c r="O11" s="158">
        <f t="shared" si="11"/>
        <v>107.01169999999999</v>
      </c>
      <c r="P11" s="158">
        <f t="shared" si="12"/>
        <v>0.4458820833333333</v>
      </c>
      <c r="Q11" s="161">
        <v>20.85</v>
      </c>
      <c r="R11" s="158">
        <f t="shared" si="13"/>
        <v>0.08687500000000001</v>
      </c>
      <c r="S11" s="158">
        <f t="shared" si="14"/>
        <v>127.86169999999998</v>
      </c>
      <c r="T11" s="158">
        <f t="shared" si="15"/>
        <v>0.5327570833333333</v>
      </c>
      <c r="U11" s="158">
        <f aca="true" t="shared" si="17" ref="U11:U17">SUM(C11/J11)</f>
        <v>1600</v>
      </c>
      <c r="V11" s="162">
        <f t="shared" si="6"/>
        <v>33360</v>
      </c>
      <c r="W11" s="163" t="s">
        <v>592</v>
      </c>
    </row>
    <row r="12" spans="1:23" ht="195">
      <c r="A12" s="150" t="s">
        <v>125</v>
      </c>
      <c r="B12" s="151">
        <v>1264</v>
      </c>
      <c r="C12" s="152">
        <v>212328</v>
      </c>
      <c r="D12" s="166" t="s">
        <v>119</v>
      </c>
      <c r="E12" s="164" t="str">
        <f t="shared" si="16"/>
        <v>DON LEE FARMS</v>
      </c>
      <c r="F12" s="164" t="str">
        <f t="shared" si="16"/>
        <v>NET 30 DAYS</v>
      </c>
      <c r="G12" s="167" t="s">
        <v>40</v>
      </c>
      <c r="H12" s="135" t="s">
        <v>40</v>
      </c>
      <c r="I12" s="155" t="s">
        <v>40</v>
      </c>
      <c r="J12" s="165" t="s">
        <v>40</v>
      </c>
      <c r="K12" s="157">
        <v>110242</v>
      </c>
      <c r="L12" s="158">
        <v>1.8</v>
      </c>
      <c r="M12" s="159" t="s">
        <v>40</v>
      </c>
      <c r="N12" s="160" t="e">
        <f t="shared" si="10"/>
        <v>#VALUE!</v>
      </c>
      <c r="O12" s="158" t="e">
        <f t="shared" si="11"/>
        <v>#VALUE!</v>
      </c>
      <c r="P12" s="158" t="e">
        <f t="shared" si="12"/>
        <v>#VALUE!</v>
      </c>
      <c r="Q12" s="161" t="s">
        <v>40</v>
      </c>
      <c r="R12" s="158" t="e">
        <f t="shared" si="13"/>
        <v>#VALUE!</v>
      </c>
      <c r="S12" s="158" t="e">
        <f t="shared" si="14"/>
        <v>#VALUE!</v>
      </c>
      <c r="T12" s="158" t="e">
        <f t="shared" si="15"/>
        <v>#VALUE!</v>
      </c>
      <c r="U12" s="158" t="e">
        <f t="shared" si="17"/>
        <v>#VALUE!</v>
      </c>
      <c r="V12" s="162" t="e">
        <f t="shared" si="6"/>
        <v>#VALUE!</v>
      </c>
      <c r="W12" s="168" t="s">
        <v>40</v>
      </c>
    </row>
    <row r="13" spans="1:23" ht="240">
      <c r="A13" s="150" t="s">
        <v>125</v>
      </c>
      <c r="B13" s="151">
        <v>1205</v>
      </c>
      <c r="C13" s="152">
        <v>334180</v>
      </c>
      <c r="D13" s="166" t="s">
        <v>120</v>
      </c>
      <c r="E13" s="164" t="str">
        <f t="shared" si="16"/>
        <v>DON LEE FARMS</v>
      </c>
      <c r="F13" s="164" t="str">
        <f t="shared" si="16"/>
        <v>NET 30 DAYS</v>
      </c>
      <c r="G13" s="167" t="s">
        <v>40</v>
      </c>
      <c r="H13" s="135" t="s">
        <v>40</v>
      </c>
      <c r="I13" s="155" t="s">
        <v>40</v>
      </c>
      <c r="J13" s="165" t="s">
        <v>40</v>
      </c>
      <c r="K13" s="157">
        <v>110242</v>
      </c>
      <c r="L13" s="158">
        <v>1.8</v>
      </c>
      <c r="M13" s="159" t="s">
        <v>40</v>
      </c>
      <c r="N13" s="160" t="e">
        <f t="shared" si="10"/>
        <v>#VALUE!</v>
      </c>
      <c r="O13" s="158" t="e">
        <f t="shared" si="11"/>
        <v>#VALUE!</v>
      </c>
      <c r="P13" s="158" t="e">
        <f t="shared" si="12"/>
        <v>#VALUE!</v>
      </c>
      <c r="Q13" s="161" t="s">
        <v>40</v>
      </c>
      <c r="R13" s="158" t="e">
        <f t="shared" si="13"/>
        <v>#VALUE!</v>
      </c>
      <c r="S13" s="158" t="e">
        <f t="shared" si="14"/>
        <v>#VALUE!</v>
      </c>
      <c r="T13" s="158" t="e">
        <f t="shared" si="15"/>
        <v>#VALUE!</v>
      </c>
      <c r="U13" s="158" t="e">
        <f t="shared" si="17"/>
        <v>#VALUE!</v>
      </c>
      <c r="V13" s="162" t="e">
        <f t="shared" si="6"/>
        <v>#VALUE!</v>
      </c>
      <c r="W13" s="168" t="s">
        <v>40</v>
      </c>
    </row>
    <row r="14" spans="1:23" ht="195">
      <c r="A14" s="150" t="s">
        <v>125</v>
      </c>
      <c r="B14" s="151">
        <v>1712</v>
      </c>
      <c r="C14" s="152">
        <v>320000</v>
      </c>
      <c r="D14" s="169" t="s">
        <v>594</v>
      </c>
      <c r="E14" s="164" t="str">
        <f t="shared" si="16"/>
        <v>DON LEE FARMS</v>
      </c>
      <c r="F14" s="164" t="str">
        <f t="shared" si="16"/>
        <v>NET 30 DAYS</v>
      </c>
      <c r="G14" s="170" t="s">
        <v>40</v>
      </c>
      <c r="H14" s="135" t="s">
        <v>40</v>
      </c>
      <c r="I14" s="155" t="s">
        <v>40</v>
      </c>
      <c r="J14" s="165" t="s">
        <v>40</v>
      </c>
      <c r="K14" s="157">
        <v>100154</v>
      </c>
      <c r="L14" s="158">
        <v>2.29</v>
      </c>
      <c r="M14" s="159" t="s">
        <v>40</v>
      </c>
      <c r="N14" s="160" t="e">
        <f t="shared" si="10"/>
        <v>#VALUE!</v>
      </c>
      <c r="O14" s="158" t="e">
        <f t="shared" si="11"/>
        <v>#VALUE!</v>
      </c>
      <c r="P14" s="158" t="e">
        <f t="shared" si="12"/>
        <v>#VALUE!</v>
      </c>
      <c r="Q14" s="161" t="s">
        <v>40</v>
      </c>
      <c r="R14" s="158" t="e">
        <f t="shared" si="13"/>
        <v>#VALUE!</v>
      </c>
      <c r="S14" s="158" t="e">
        <f t="shared" si="14"/>
        <v>#VALUE!</v>
      </c>
      <c r="T14" s="158" t="e">
        <f t="shared" si="15"/>
        <v>#VALUE!</v>
      </c>
      <c r="U14" s="158" t="e">
        <f t="shared" si="17"/>
        <v>#VALUE!</v>
      </c>
      <c r="V14" s="162" t="e">
        <f t="shared" si="6"/>
        <v>#VALUE!</v>
      </c>
      <c r="W14" s="163" t="s">
        <v>40</v>
      </c>
    </row>
    <row r="15" spans="1:23" ht="225">
      <c r="A15" s="150" t="s">
        <v>125</v>
      </c>
      <c r="B15" s="151">
        <v>1012</v>
      </c>
      <c r="C15" s="152">
        <v>960000</v>
      </c>
      <c r="D15" s="169" t="s">
        <v>122</v>
      </c>
      <c r="E15" s="164" t="str">
        <f t="shared" si="16"/>
        <v>DON LEE FARMS</v>
      </c>
      <c r="F15" s="164" t="str">
        <f t="shared" si="16"/>
        <v>NET 30 DAYS</v>
      </c>
      <c r="G15" s="171" t="s">
        <v>589</v>
      </c>
      <c r="H15" s="138" t="s">
        <v>595</v>
      </c>
      <c r="I15" s="155">
        <v>30</v>
      </c>
      <c r="J15" s="165">
        <v>240</v>
      </c>
      <c r="K15" s="157">
        <v>100154</v>
      </c>
      <c r="L15" s="158">
        <v>2.29</v>
      </c>
      <c r="M15" s="159">
        <v>28.63</v>
      </c>
      <c r="N15" s="160">
        <f t="shared" si="10"/>
        <v>0.11929166666666666</v>
      </c>
      <c r="O15" s="158">
        <f t="shared" si="11"/>
        <v>65.56269999999999</v>
      </c>
      <c r="P15" s="158">
        <f t="shared" si="12"/>
        <v>0.27317791666666663</v>
      </c>
      <c r="Q15" s="161">
        <v>21.45</v>
      </c>
      <c r="R15" s="158">
        <f t="shared" si="13"/>
        <v>0.089375</v>
      </c>
      <c r="S15" s="158">
        <f t="shared" si="14"/>
        <v>87.0127</v>
      </c>
      <c r="T15" s="158">
        <f t="shared" si="15"/>
        <v>0.36255291666666667</v>
      </c>
      <c r="U15" s="158">
        <f t="shared" si="17"/>
        <v>4000</v>
      </c>
      <c r="V15" s="162">
        <f t="shared" si="6"/>
        <v>85800</v>
      </c>
      <c r="W15" s="163" t="s">
        <v>592</v>
      </c>
    </row>
    <row r="16" spans="1:23" ht="240">
      <c r="A16" s="150" t="s">
        <v>126</v>
      </c>
      <c r="B16" s="172">
        <v>1710</v>
      </c>
      <c r="C16" s="173">
        <v>384000</v>
      </c>
      <c r="D16" s="166" t="s">
        <v>128</v>
      </c>
      <c r="E16" s="164" t="str">
        <f t="shared" si="16"/>
        <v>DON LEE FARMS</v>
      </c>
      <c r="F16" s="164" t="str">
        <f t="shared" si="16"/>
        <v>NET 30 DAYS</v>
      </c>
      <c r="G16" s="171" t="s">
        <v>40</v>
      </c>
      <c r="H16" s="138" t="s">
        <v>40</v>
      </c>
      <c r="I16" s="155" t="s">
        <v>40</v>
      </c>
      <c r="J16" s="165" t="s">
        <v>40</v>
      </c>
      <c r="K16" s="157">
        <v>100154</v>
      </c>
      <c r="L16" s="158">
        <v>2.29</v>
      </c>
      <c r="M16" s="159" t="s">
        <v>40</v>
      </c>
      <c r="N16" s="160" t="e">
        <f t="shared" si="10"/>
        <v>#VALUE!</v>
      </c>
      <c r="O16" s="158" t="e">
        <f t="shared" si="11"/>
        <v>#VALUE!</v>
      </c>
      <c r="P16" s="158" t="e">
        <f t="shared" si="12"/>
        <v>#VALUE!</v>
      </c>
      <c r="Q16" s="161" t="s">
        <v>40</v>
      </c>
      <c r="R16" s="158" t="e">
        <f t="shared" si="13"/>
        <v>#VALUE!</v>
      </c>
      <c r="S16" s="158" t="e">
        <f t="shared" si="14"/>
        <v>#VALUE!</v>
      </c>
      <c r="T16" s="158" t="e">
        <f t="shared" si="15"/>
        <v>#VALUE!</v>
      </c>
      <c r="U16" s="158" t="e">
        <f t="shared" si="17"/>
        <v>#VALUE!</v>
      </c>
      <c r="V16" s="162" t="e">
        <f t="shared" si="6"/>
        <v>#VALUE!</v>
      </c>
      <c r="W16" s="174" t="s">
        <v>40</v>
      </c>
    </row>
    <row r="17" spans="1:23" ht="390">
      <c r="A17" s="150" t="s">
        <v>126</v>
      </c>
      <c r="B17" s="172">
        <v>1143</v>
      </c>
      <c r="C17" s="173">
        <v>384000</v>
      </c>
      <c r="D17" s="166" t="s">
        <v>129</v>
      </c>
      <c r="E17" s="164" t="str">
        <f t="shared" si="16"/>
        <v>DON LEE FARMS</v>
      </c>
      <c r="F17" s="164" t="str">
        <f t="shared" si="16"/>
        <v>NET 30 DAYS</v>
      </c>
      <c r="G17" s="171" t="s">
        <v>40</v>
      </c>
      <c r="H17" s="138" t="s">
        <v>40</v>
      </c>
      <c r="I17" s="155" t="s">
        <v>40</v>
      </c>
      <c r="J17" s="165" t="s">
        <v>40</v>
      </c>
      <c r="K17" s="157">
        <v>100154</v>
      </c>
      <c r="L17" s="158">
        <v>2.29</v>
      </c>
      <c r="M17" s="159" t="s">
        <v>40</v>
      </c>
      <c r="N17" s="160" t="e">
        <f t="shared" si="10"/>
        <v>#VALUE!</v>
      </c>
      <c r="O17" s="158" t="e">
        <f t="shared" si="11"/>
        <v>#VALUE!</v>
      </c>
      <c r="P17" s="158" t="e">
        <f t="shared" si="12"/>
        <v>#VALUE!</v>
      </c>
      <c r="Q17" s="161" t="s">
        <v>40</v>
      </c>
      <c r="R17" s="158" t="e">
        <f t="shared" si="13"/>
        <v>#VALUE!</v>
      </c>
      <c r="S17" s="158" t="e">
        <f t="shared" si="14"/>
        <v>#VALUE!</v>
      </c>
      <c r="T17" s="158" t="e">
        <f t="shared" si="15"/>
        <v>#VALUE!</v>
      </c>
      <c r="U17" s="158" t="e">
        <f t="shared" si="17"/>
        <v>#VALUE!</v>
      </c>
      <c r="V17" s="162" t="e">
        <f t="shared" si="6"/>
        <v>#VALUE!</v>
      </c>
      <c r="W17" s="174" t="s">
        <v>40</v>
      </c>
    </row>
    <row r="18" spans="1:23" ht="165">
      <c r="A18" s="124" t="s">
        <v>125</v>
      </c>
      <c r="B18" s="125">
        <v>1008</v>
      </c>
      <c r="C18" s="126">
        <v>960000</v>
      </c>
      <c r="D18" s="127" t="s">
        <v>117</v>
      </c>
      <c r="E18" s="134" t="s">
        <v>596</v>
      </c>
      <c r="F18" s="134" t="s">
        <v>597</v>
      </c>
      <c r="G18" s="134" t="s">
        <v>598</v>
      </c>
      <c r="H18" s="139">
        <v>27987</v>
      </c>
      <c r="I18" s="136">
        <v>20</v>
      </c>
      <c r="J18" s="148">
        <v>160</v>
      </c>
      <c r="K18" s="139">
        <v>100154</v>
      </c>
      <c r="L18" s="128">
        <v>2.29</v>
      </c>
      <c r="M18" s="141">
        <v>31.25</v>
      </c>
      <c r="N18" s="147">
        <f t="shared" si="10"/>
        <v>0.1953125</v>
      </c>
      <c r="O18" s="128">
        <f t="shared" si="11"/>
        <v>71.5625</v>
      </c>
      <c r="P18" s="128">
        <f t="shared" si="12"/>
        <v>0.447265625</v>
      </c>
      <c r="Q18" s="140">
        <v>23.8</v>
      </c>
      <c r="R18" s="128">
        <f t="shared" si="13"/>
        <v>0.14875</v>
      </c>
      <c r="S18" s="128">
        <f t="shared" si="14"/>
        <v>95.3625</v>
      </c>
      <c r="T18" s="128">
        <f t="shared" si="15"/>
        <v>0.5960156249999999</v>
      </c>
      <c r="U18" s="128">
        <f>SUM(C18/J18)</f>
        <v>6000</v>
      </c>
      <c r="V18" s="142">
        <f t="shared" si="6"/>
        <v>142800</v>
      </c>
      <c r="W18" s="143"/>
    </row>
    <row r="19" spans="1:23" ht="255">
      <c r="A19" s="124" t="s">
        <v>125</v>
      </c>
      <c r="B19" s="125">
        <v>1019</v>
      </c>
      <c r="C19" s="126">
        <v>384000</v>
      </c>
      <c r="D19" s="127" t="s">
        <v>118</v>
      </c>
      <c r="E19" s="146" t="str">
        <f aca="true" t="shared" si="18" ref="E19:F25">E18</f>
        <v>Ada Valley Meat Co.</v>
      </c>
      <c r="F19" s="146" t="str">
        <f t="shared" si="18"/>
        <v>14 days</v>
      </c>
      <c r="G19" s="134"/>
      <c r="H19" s="135"/>
      <c r="I19" s="136"/>
      <c r="J19" s="149"/>
      <c r="K19" s="139">
        <v>100154</v>
      </c>
      <c r="L19" s="128">
        <v>2.29</v>
      </c>
      <c r="M19" s="141"/>
      <c r="N19" s="147" t="e">
        <f t="shared" si="10"/>
        <v>#DIV/0!</v>
      </c>
      <c r="O19" s="128">
        <f t="shared" si="11"/>
        <v>0</v>
      </c>
      <c r="P19" s="128" t="e">
        <f t="shared" si="12"/>
        <v>#DIV/0!</v>
      </c>
      <c r="Q19" s="140"/>
      <c r="R19" s="128" t="e">
        <f t="shared" si="13"/>
        <v>#DIV/0!</v>
      </c>
      <c r="S19" s="128">
        <f t="shared" si="14"/>
        <v>0</v>
      </c>
      <c r="T19" s="128" t="e">
        <f t="shared" si="15"/>
        <v>#DIV/0!</v>
      </c>
      <c r="U19" s="128" t="e">
        <f aca="true" t="shared" si="19" ref="U19:U25">SUM(C19/J19)</f>
        <v>#DIV/0!</v>
      </c>
      <c r="V19" s="142" t="e">
        <f t="shared" si="6"/>
        <v>#DIV/0!</v>
      </c>
      <c r="W19" s="143"/>
    </row>
    <row r="20" spans="1:23" ht="195">
      <c r="A20" s="124" t="s">
        <v>125</v>
      </c>
      <c r="B20" s="125">
        <v>1264</v>
      </c>
      <c r="C20" s="126">
        <v>212328</v>
      </c>
      <c r="D20" s="130" t="s">
        <v>119</v>
      </c>
      <c r="E20" s="146" t="str">
        <f t="shared" si="18"/>
        <v>Ada Valley Meat Co.</v>
      </c>
      <c r="F20" s="146" t="str">
        <f t="shared" si="18"/>
        <v>14 days</v>
      </c>
      <c r="G20" s="137"/>
      <c r="H20" s="135"/>
      <c r="I20" s="136"/>
      <c r="J20" s="149"/>
      <c r="K20" s="139">
        <v>110242</v>
      </c>
      <c r="L20" s="128">
        <v>1.8</v>
      </c>
      <c r="M20" s="141"/>
      <c r="N20" s="147" t="e">
        <f t="shared" si="10"/>
        <v>#DIV/0!</v>
      </c>
      <c r="O20" s="128">
        <f t="shared" si="11"/>
        <v>0</v>
      </c>
      <c r="P20" s="128" t="e">
        <f t="shared" si="12"/>
        <v>#DIV/0!</v>
      </c>
      <c r="Q20" s="140"/>
      <c r="R20" s="128" t="e">
        <f t="shared" si="13"/>
        <v>#DIV/0!</v>
      </c>
      <c r="S20" s="128">
        <f t="shared" si="14"/>
        <v>0</v>
      </c>
      <c r="T20" s="128" t="e">
        <f t="shared" si="15"/>
        <v>#DIV/0!</v>
      </c>
      <c r="U20" s="128" t="e">
        <f t="shared" si="19"/>
        <v>#DIV/0!</v>
      </c>
      <c r="V20" s="142" t="e">
        <f t="shared" si="6"/>
        <v>#DIV/0!</v>
      </c>
      <c r="W20" s="144"/>
    </row>
    <row r="21" spans="1:23" ht="240">
      <c r="A21" s="124" t="s">
        <v>125</v>
      </c>
      <c r="B21" s="125">
        <v>1205</v>
      </c>
      <c r="C21" s="126">
        <v>334180</v>
      </c>
      <c r="D21" s="130" t="s">
        <v>120</v>
      </c>
      <c r="E21" s="146" t="str">
        <f t="shared" si="18"/>
        <v>Ada Valley Meat Co.</v>
      </c>
      <c r="F21" s="146" t="str">
        <f t="shared" si="18"/>
        <v>14 days</v>
      </c>
      <c r="G21" s="137"/>
      <c r="H21" s="135"/>
      <c r="I21" s="136"/>
      <c r="J21" s="149"/>
      <c r="K21" s="139">
        <v>110242</v>
      </c>
      <c r="L21" s="128">
        <v>1.8</v>
      </c>
      <c r="M21" s="141"/>
      <c r="N21" s="147" t="e">
        <f t="shared" si="10"/>
        <v>#DIV/0!</v>
      </c>
      <c r="O21" s="128">
        <f t="shared" si="11"/>
        <v>0</v>
      </c>
      <c r="P21" s="128" t="e">
        <f t="shared" si="12"/>
        <v>#DIV/0!</v>
      </c>
      <c r="Q21" s="140"/>
      <c r="R21" s="128" t="e">
        <f t="shared" si="13"/>
        <v>#DIV/0!</v>
      </c>
      <c r="S21" s="128">
        <f t="shared" si="14"/>
        <v>0</v>
      </c>
      <c r="T21" s="128" t="e">
        <f t="shared" si="15"/>
        <v>#DIV/0!</v>
      </c>
      <c r="U21" s="128" t="e">
        <f t="shared" si="19"/>
        <v>#DIV/0!</v>
      </c>
      <c r="V21" s="142" t="e">
        <f t="shared" si="6"/>
        <v>#DIV/0!</v>
      </c>
      <c r="W21" s="144"/>
    </row>
    <row r="22" spans="1:23" ht="195">
      <c r="A22" s="124" t="s">
        <v>125</v>
      </c>
      <c r="B22" s="125">
        <v>1712</v>
      </c>
      <c r="C22" s="126">
        <v>320000</v>
      </c>
      <c r="D22" s="131" t="s">
        <v>594</v>
      </c>
      <c r="E22" s="146" t="str">
        <f t="shared" si="18"/>
        <v>Ada Valley Meat Co.</v>
      </c>
      <c r="F22" s="146" t="str">
        <f t="shared" si="18"/>
        <v>14 days</v>
      </c>
      <c r="G22" s="116"/>
      <c r="H22" s="135"/>
      <c r="I22" s="136"/>
      <c r="J22" s="149"/>
      <c r="K22" s="139">
        <v>100154</v>
      </c>
      <c r="L22" s="128">
        <v>2.29</v>
      </c>
      <c r="M22" s="141"/>
      <c r="N22" s="147" t="e">
        <f t="shared" si="10"/>
        <v>#DIV/0!</v>
      </c>
      <c r="O22" s="128">
        <f t="shared" si="11"/>
        <v>0</v>
      </c>
      <c r="P22" s="128" t="e">
        <f t="shared" si="12"/>
        <v>#DIV/0!</v>
      </c>
      <c r="Q22" s="140"/>
      <c r="R22" s="128" t="e">
        <f t="shared" si="13"/>
        <v>#DIV/0!</v>
      </c>
      <c r="S22" s="128">
        <f t="shared" si="14"/>
        <v>0</v>
      </c>
      <c r="T22" s="128" t="e">
        <f t="shared" si="15"/>
        <v>#DIV/0!</v>
      </c>
      <c r="U22" s="128" t="e">
        <f t="shared" si="19"/>
        <v>#DIV/0!</v>
      </c>
      <c r="V22" s="142" t="e">
        <f t="shared" si="6"/>
        <v>#DIV/0!</v>
      </c>
      <c r="W22" s="143"/>
    </row>
    <row r="23" spans="1:23" ht="225">
      <c r="A23" s="124" t="s">
        <v>125</v>
      </c>
      <c r="B23" s="125">
        <v>1012</v>
      </c>
      <c r="C23" s="126">
        <v>960000</v>
      </c>
      <c r="D23" s="131" t="s">
        <v>122</v>
      </c>
      <c r="E23" s="146" t="str">
        <f t="shared" si="18"/>
        <v>Ada Valley Meat Co.</v>
      </c>
      <c r="F23" s="146" t="str">
        <f t="shared" si="18"/>
        <v>14 days</v>
      </c>
      <c r="G23" s="115"/>
      <c r="H23" s="138"/>
      <c r="I23" s="136"/>
      <c r="J23" s="149"/>
      <c r="K23" s="139">
        <v>100154</v>
      </c>
      <c r="L23" s="128">
        <v>2.29</v>
      </c>
      <c r="M23" s="141"/>
      <c r="N23" s="147" t="e">
        <f t="shared" si="10"/>
        <v>#DIV/0!</v>
      </c>
      <c r="O23" s="128">
        <f t="shared" si="11"/>
        <v>0</v>
      </c>
      <c r="P23" s="128" t="e">
        <f t="shared" si="12"/>
        <v>#DIV/0!</v>
      </c>
      <c r="Q23" s="140"/>
      <c r="R23" s="128" t="e">
        <f t="shared" si="13"/>
        <v>#DIV/0!</v>
      </c>
      <c r="S23" s="128">
        <f t="shared" si="14"/>
        <v>0</v>
      </c>
      <c r="T23" s="128" t="e">
        <f t="shared" si="15"/>
        <v>#DIV/0!</v>
      </c>
      <c r="U23" s="128" t="e">
        <f t="shared" si="19"/>
        <v>#DIV/0!</v>
      </c>
      <c r="V23" s="142" t="e">
        <f t="shared" si="6"/>
        <v>#DIV/0!</v>
      </c>
      <c r="W23" s="143"/>
    </row>
    <row r="24" spans="1:23" ht="240">
      <c r="A24" s="124" t="s">
        <v>126</v>
      </c>
      <c r="B24" s="132">
        <v>1710</v>
      </c>
      <c r="C24" s="133">
        <v>384000</v>
      </c>
      <c r="D24" s="130" t="s">
        <v>128</v>
      </c>
      <c r="E24" s="146" t="str">
        <f t="shared" si="18"/>
        <v>Ada Valley Meat Co.</v>
      </c>
      <c r="F24" s="146" t="str">
        <f t="shared" si="18"/>
        <v>14 days</v>
      </c>
      <c r="G24" s="115"/>
      <c r="H24" s="138"/>
      <c r="I24" s="136"/>
      <c r="J24" s="149"/>
      <c r="K24" s="139">
        <v>100154</v>
      </c>
      <c r="L24" s="128">
        <v>2.29</v>
      </c>
      <c r="M24" s="141"/>
      <c r="N24" s="147" t="e">
        <f>M24/J24</f>
        <v>#DIV/0!</v>
      </c>
      <c r="O24" s="128">
        <f>L24*M24</f>
        <v>0</v>
      </c>
      <c r="P24" s="128" t="e">
        <f>N24*L24</f>
        <v>#DIV/0!</v>
      </c>
      <c r="Q24" s="140"/>
      <c r="R24" s="128" t="e">
        <f>Q24/J24</f>
        <v>#DIV/0!</v>
      </c>
      <c r="S24" s="128">
        <f>O24+Q24</f>
        <v>0</v>
      </c>
      <c r="T24" s="128" t="e">
        <f>S24/J24</f>
        <v>#DIV/0!</v>
      </c>
      <c r="U24" s="128" t="e">
        <f t="shared" si="19"/>
        <v>#DIV/0!</v>
      </c>
      <c r="V24" s="142" t="e">
        <f t="shared" si="6"/>
        <v>#DIV/0!</v>
      </c>
      <c r="W24" s="145"/>
    </row>
    <row r="25" spans="1:23" ht="390">
      <c r="A25" s="124" t="s">
        <v>126</v>
      </c>
      <c r="B25" s="132">
        <v>1143</v>
      </c>
      <c r="C25" s="133">
        <v>384000</v>
      </c>
      <c r="D25" s="130" t="s">
        <v>129</v>
      </c>
      <c r="E25" s="146" t="str">
        <f t="shared" si="18"/>
        <v>Ada Valley Meat Co.</v>
      </c>
      <c r="F25" s="146" t="str">
        <f t="shared" si="18"/>
        <v>14 days</v>
      </c>
      <c r="G25" s="115"/>
      <c r="H25" s="138"/>
      <c r="I25" s="136"/>
      <c r="J25" s="149"/>
      <c r="K25" s="139">
        <v>100154</v>
      </c>
      <c r="L25" s="128">
        <v>2.29</v>
      </c>
      <c r="M25" s="141"/>
      <c r="N25" s="147" t="e">
        <f>M25/J25</f>
        <v>#DIV/0!</v>
      </c>
      <c r="O25" s="128">
        <f>L25*M25</f>
        <v>0</v>
      </c>
      <c r="P25" s="128" t="e">
        <f>N25*L25</f>
        <v>#DIV/0!</v>
      </c>
      <c r="Q25" s="140"/>
      <c r="R25" s="128" t="e">
        <f>Q25/J25</f>
        <v>#DIV/0!</v>
      </c>
      <c r="S25" s="128">
        <f>O25+Q25</f>
        <v>0</v>
      </c>
      <c r="T25" s="128" t="e">
        <f>S25/J25</f>
        <v>#DIV/0!</v>
      </c>
      <c r="U25" s="128" t="e">
        <f t="shared" si="19"/>
        <v>#DIV/0!</v>
      </c>
      <c r="V25" s="142" t="e">
        <f t="shared" si="6"/>
        <v>#DIV/0!</v>
      </c>
      <c r="W25" s="145"/>
    </row>
    <row r="26" spans="1:23" ht="165">
      <c r="A26" s="150" t="s">
        <v>125</v>
      </c>
      <c r="B26" s="151">
        <v>1008</v>
      </c>
      <c r="C26" s="152">
        <v>960000</v>
      </c>
      <c r="D26" s="153" t="s">
        <v>117</v>
      </c>
      <c r="E26" s="154" t="s">
        <v>599</v>
      </c>
      <c r="F26" s="154" t="s">
        <v>291</v>
      </c>
      <c r="G26" s="154" t="s">
        <v>599</v>
      </c>
      <c r="H26" s="135" t="s">
        <v>600</v>
      </c>
      <c r="I26" s="155"/>
      <c r="J26" s="156"/>
      <c r="K26" s="157">
        <v>100154</v>
      </c>
      <c r="L26" s="158">
        <v>2.29</v>
      </c>
      <c r="M26" s="159"/>
      <c r="N26" s="160" t="e">
        <f aca="true" t="shared" si="20" ref="N26:N71">M26/J26</f>
        <v>#DIV/0!</v>
      </c>
      <c r="O26" s="158">
        <f aca="true" t="shared" si="21" ref="O26:O71">L26*M26</f>
        <v>0</v>
      </c>
      <c r="P26" s="158" t="e">
        <f aca="true" t="shared" si="22" ref="P26:P71">N26*L26</f>
        <v>#DIV/0!</v>
      </c>
      <c r="Q26" s="161"/>
      <c r="R26" s="158" t="e">
        <f aca="true" t="shared" si="23" ref="R26:R71">Q26/J26</f>
        <v>#DIV/0!</v>
      </c>
      <c r="S26" s="158">
        <f aca="true" t="shared" si="24" ref="S26:S71">O26+Q26</f>
        <v>0</v>
      </c>
      <c r="T26" s="158" t="e">
        <f aca="true" t="shared" si="25" ref="T26:T71">S26/J26</f>
        <v>#DIV/0!</v>
      </c>
      <c r="U26" s="158" t="e">
        <f>SUM(C26/J26)</f>
        <v>#DIV/0!</v>
      </c>
      <c r="V26" s="162" t="e">
        <f t="shared" si="6"/>
        <v>#DIV/0!</v>
      </c>
      <c r="W26" s="163"/>
    </row>
    <row r="27" spans="1:23" ht="255">
      <c r="A27" s="150" t="s">
        <v>125</v>
      </c>
      <c r="B27" s="151">
        <v>1019</v>
      </c>
      <c r="C27" s="152">
        <v>384000</v>
      </c>
      <c r="D27" s="153" t="s">
        <v>118</v>
      </c>
      <c r="E27" s="164" t="str">
        <f aca="true" t="shared" si="26" ref="E27:F33">E26</f>
        <v>American Foods Group </v>
      </c>
      <c r="F27" s="164" t="str">
        <f t="shared" si="26"/>
        <v>Net 30</v>
      </c>
      <c r="G27" s="154" t="s">
        <v>599</v>
      </c>
      <c r="H27" s="135">
        <v>290821</v>
      </c>
      <c r="I27" s="155">
        <v>28.75</v>
      </c>
      <c r="J27" s="165">
        <v>200</v>
      </c>
      <c r="K27" s="157">
        <v>100154</v>
      </c>
      <c r="L27" s="158">
        <v>2.29</v>
      </c>
      <c r="M27" s="159">
        <v>43.61</v>
      </c>
      <c r="N27" s="160">
        <f t="shared" si="20"/>
        <v>0.21805</v>
      </c>
      <c r="O27" s="158">
        <f t="shared" si="21"/>
        <v>99.8669</v>
      </c>
      <c r="P27" s="158">
        <f t="shared" si="22"/>
        <v>0.4993345</v>
      </c>
      <c r="Q27" s="161">
        <v>17.44</v>
      </c>
      <c r="R27" s="158">
        <f t="shared" si="23"/>
        <v>0.0872</v>
      </c>
      <c r="S27" s="158">
        <f t="shared" si="24"/>
        <v>117.3069</v>
      </c>
      <c r="T27" s="158">
        <f t="shared" si="25"/>
        <v>0.5865345</v>
      </c>
      <c r="U27" s="158">
        <f aca="true" t="shared" si="27" ref="U27:U33">SUM(C27/J27)</f>
        <v>1920</v>
      </c>
      <c r="V27" s="162">
        <f t="shared" si="6"/>
        <v>33484.8</v>
      </c>
      <c r="W27" s="163" t="s">
        <v>601</v>
      </c>
    </row>
    <row r="28" spans="1:23" ht="195">
      <c r="A28" s="150" t="s">
        <v>125</v>
      </c>
      <c r="B28" s="151">
        <v>1264</v>
      </c>
      <c r="C28" s="152">
        <v>212328</v>
      </c>
      <c r="D28" s="166" t="s">
        <v>119</v>
      </c>
      <c r="E28" s="164" t="str">
        <f t="shared" si="26"/>
        <v>American Foods Group </v>
      </c>
      <c r="F28" s="164" t="str">
        <f t="shared" si="26"/>
        <v>Net 30</v>
      </c>
      <c r="G28" s="154" t="s">
        <v>599</v>
      </c>
      <c r="H28" s="135" t="s">
        <v>600</v>
      </c>
      <c r="I28" s="155"/>
      <c r="J28" s="165"/>
      <c r="K28" s="157">
        <v>110242</v>
      </c>
      <c r="L28" s="158">
        <v>1.8</v>
      </c>
      <c r="M28" s="159"/>
      <c r="N28" s="160" t="e">
        <f t="shared" si="20"/>
        <v>#DIV/0!</v>
      </c>
      <c r="O28" s="158">
        <f t="shared" si="21"/>
        <v>0</v>
      </c>
      <c r="P28" s="158" t="e">
        <f t="shared" si="22"/>
        <v>#DIV/0!</v>
      </c>
      <c r="Q28" s="161"/>
      <c r="R28" s="158" t="e">
        <f t="shared" si="23"/>
        <v>#DIV/0!</v>
      </c>
      <c r="S28" s="158">
        <f t="shared" si="24"/>
        <v>0</v>
      </c>
      <c r="T28" s="158" t="e">
        <f t="shared" si="25"/>
        <v>#DIV/0!</v>
      </c>
      <c r="U28" s="158" t="e">
        <f t="shared" si="27"/>
        <v>#DIV/0!</v>
      </c>
      <c r="V28" s="162" t="e">
        <f t="shared" si="6"/>
        <v>#DIV/0!</v>
      </c>
      <c r="W28" s="168"/>
    </row>
    <row r="29" spans="1:23" ht="240">
      <c r="A29" s="150" t="s">
        <v>125</v>
      </c>
      <c r="B29" s="151">
        <v>1205</v>
      </c>
      <c r="C29" s="152">
        <v>334180</v>
      </c>
      <c r="D29" s="166" t="s">
        <v>120</v>
      </c>
      <c r="E29" s="164" t="str">
        <f t="shared" si="26"/>
        <v>American Foods Group </v>
      </c>
      <c r="F29" s="164" t="str">
        <f t="shared" si="26"/>
        <v>Net 30</v>
      </c>
      <c r="G29" s="154" t="s">
        <v>599</v>
      </c>
      <c r="H29" s="135" t="s">
        <v>600</v>
      </c>
      <c r="I29" s="155"/>
      <c r="J29" s="165"/>
      <c r="K29" s="157">
        <v>110242</v>
      </c>
      <c r="L29" s="158">
        <v>1.8</v>
      </c>
      <c r="M29" s="159"/>
      <c r="N29" s="160" t="e">
        <f t="shared" si="20"/>
        <v>#DIV/0!</v>
      </c>
      <c r="O29" s="158">
        <f t="shared" si="21"/>
        <v>0</v>
      </c>
      <c r="P29" s="158" t="e">
        <f t="shared" si="22"/>
        <v>#DIV/0!</v>
      </c>
      <c r="Q29" s="161"/>
      <c r="R29" s="158" t="e">
        <f t="shared" si="23"/>
        <v>#DIV/0!</v>
      </c>
      <c r="S29" s="158">
        <f t="shared" si="24"/>
        <v>0</v>
      </c>
      <c r="T29" s="158" t="e">
        <f t="shared" si="25"/>
        <v>#DIV/0!</v>
      </c>
      <c r="U29" s="158" t="e">
        <f t="shared" si="27"/>
        <v>#DIV/0!</v>
      </c>
      <c r="V29" s="162" t="e">
        <f t="shared" si="6"/>
        <v>#DIV/0!</v>
      </c>
      <c r="W29" s="168"/>
    </row>
    <row r="30" spans="1:23" ht="195">
      <c r="A30" s="150" t="s">
        <v>125</v>
      </c>
      <c r="B30" s="151">
        <v>1712</v>
      </c>
      <c r="C30" s="152">
        <v>320000</v>
      </c>
      <c r="D30" s="169" t="s">
        <v>594</v>
      </c>
      <c r="E30" s="164" t="str">
        <f t="shared" si="26"/>
        <v>American Foods Group </v>
      </c>
      <c r="F30" s="164" t="str">
        <f t="shared" si="26"/>
        <v>Net 30</v>
      </c>
      <c r="G30" s="154" t="s">
        <v>599</v>
      </c>
      <c r="H30" s="135" t="s">
        <v>600</v>
      </c>
      <c r="I30" s="155"/>
      <c r="J30" s="165"/>
      <c r="K30" s="157">
        <v>100154</v>
      </c>
      <c r="L30" s="158">
        <v>2.29</v>
      </c>
      <c r="M30" s="159"/>
      <c r="N30" s="160" t="e">
        <f t="shared" si="20"/>
        <v>#DIV/0!</v>
      </c>
      <c r="O30" s="158">
        <f t="shared" si="21"/>
        <v>0</v>
      </c>
      <c r="P30" s="158" t="e">
        <f t="shared" si="22"/>
        <v>#DIV/0!</v>
      </c>
      <c r="Q30" s="161"/>
      <c r="R30" s="158" t="e">
        <f t="shared" si="23"/>
        <v>#DIV/0!</v>
      </c>
      <c r="S30" s="158">
        <f t="shared" si="24"/>
        <v>0</v>
      </c>
      <c r="T30" s="158" t="e">
        <f t="shared" si="25"/>
        <v>#DIV/0!</v>
      </c>
      <c r="U30" s="158" t="e">
        <f t="shared" si="27"/>
        <v>#DIV/0!</v>
      </c>
      <c r="V30" s="162" t="e">
        <f t="shared" si="6"/>
        <v>#DIV/0!</v>
      </c>
      <c r="W30" s="163"/>
    </row>
    <row r="31" spans="1:23" ht="225">
      <c r="A31" s="150" t="s">
        <v>125</v>
      </c>
      <c r="B31" s="151">
        <v>1012</v>
      </c>
      <c r="C31" s="152">
        <v>960000</v>
      </c>
      <c r="D31" s="169" t="s">
        <v>122</v>
      </c>
      <c r="E31" s="164" t="str">
        <f t="shared" si="26"/>
        <v>American Foods Group </v>
      </c>
      <c r="F31" s="164" t="str">
        <f t="shared" si="26"/>
        <v>Net 30</v>
      </c>
      <c r="G31" s="154" t="s">
        <v>599</v>
      </c>
      <c r="H31" s="138">
        <v>290555</v>
      </c>
      <c r="I31" s="155">
        <v>30</v>
      </c>
      <c r="J31" s="165">
        <v>192</v>
      </c>
      <c r="K31" s="157">
        <v>100154</v>
      </c>
      <c r="L31" s="158">
        <v>2.29</v>
      </c>
      <c r="M31" s="159">
        <v>26</v>
      </c>
      <c r="N31" s="160">
        <f t="shared" si="20"/>
        <v>0.13541666666666666</v>
      </c>
      <c r="O31" s="158">
        <f t="shared" si="21"/>
        <v>59.54</v>
      </c>
      <c r="P31" s="158">
        <f t="shared" si="22"/>
        <v>0.3101041666666666</v>
      </c>
      <c r="Q31" s="161">
        <v>25.02</v>
      </c>
      <c r="R31" s="158">
        <f t="shared" si="23"/>
        <v>0.1303125</v>
      </c>
      <c r="S31" s="158">
        <f t="shared" si="24"/>
        <v>84.56</v>
      </c>
      <c r="T31" s="158">
        <f t="shared" si="25"/>
        <v>0.4404166666666667</v>
      </c>
      <c r="U31" s="158">
        <f t="shared" si="27"/>
        <v>5000</v>
      </c>
      <c r="V31" s="162">
        <f t="shared" si="6"/>
        <v>125100</v>
      </c>
      <c r="W31" s="163" t="s">
        <v>602</v>
      </c>
    </row>
    <row r="32" spans="1:23" ht="240">
      <c r="A32" s="150" t="s">
        <v>126</v>
      </c>
      <c r="B32" s="172">
        <v>1710</v>
      </c>
      <c r="C32" s="173">
        <v>384000</v>
      </c>
      <c r="D32" s="166" t="s">
        <v>128</v>
      </c>
      <c r="E32" s="164" t="str">
        <f t="shared" si="26"/>
        <v>American Foods Group </v>
      </c>
      <c r="F32" s="164" t="str">
        <f t="shared" si="26"/>
        <v>Net 30</v>
      </c>
      <c r="G32" s="154" t="s">
        <v>599</v>
      </c>
      <c r="H32" s="138" t="s">
        <v>600</v>
      </c>
      <c r="I32" s="155"/>
      <c r="J32" s="165"/>
      <c r="K32" s="157">
        <v>100154</v>
      </c>
      <c r="L32" s="158">
        <v>2.29</v>
      </c>
      <c r="M32" s="159"/>
      <c r="N32" s="160" t="e">
        <f t="shared" si="20"/>
        <v>#DIV/0!</v>
      </c>
      <c r="O32" s="158">
        <f t="shared" si="21"/>
        <v>0</v>
      </c>
      <c r="P32" s="158" t="e">
        <f t="shared" si="22"/>
        <v>#DIV/0!</v>
      </c>
      <c r="Q32" s="161"/>
      <c r="R32" s="158" t="e">
        <f t="shared" si="23"/>
        <v>#DIV/0!</v>
      </c>
      <c r="S32" s="158">
        <f t="shared" si="24"/>
        <v>0</v>
      </c>
      <c r="T32" s="158" t="e">
        <f t="shared" si="25"/>
        <v>#DIV/0!</v>
      </c>
      <c r="U32" s="158" t="e">
        <f t="shared" si="27"/>
        <v>#DIV/0!</v>
      </c>
      <c r="V32" s="162" t="e">
        <f t="shared" si="6"/>
        <v>#DIV/0!</v>
      </c>
      <c r="W32" s="174"/>
    </row>
    <row r="33" spans="1:23" ht="390">
      <c r="A33" s="150" t="s">
        <v>126</v>
      </c>
      <c r="B33" s="172">
        <v>1143</v>
      </c>
      <c r="C33" s="173">
        <v>384000</v>
      </c>
      <c r="D33" s="166" t="s">
        <v>129</v>
      </c>
      <c r="E33" s="164" t="str">
        <f t="shared" si="26"/>
        <v>American Foods Group </v>
      </c>
      <c r="F33" s="164" t="str">
        <f t="shared" si="26"/>
        <v>Net 30</v>
      </c>
      <c r="G33" s="154" t="s">
        <v>599</v>
      </c>
      <c r="H33" s="138" t="s">
        <v>603</v>
      </c>
      <c r="I33" s="155"/>
      <c r="J33" s="165"/>
      <c r="K33" s="157">
        <v>100154</v>
      </c>
      <c r="L33" s="158">
        <v>2.29</v>
      </c>
      <c r="M33" s="159"/>
      <c r="N33" s="160" t="e">
        <f t="shared" si="20"/>
        <v>#DIV/0!</v>
      </c>
      <c r="O33" s="158">
        <f t="shared" si="21"/>
        <v>0</v>
      </c>
      <c r="P33" s="158" t="e">
        <f t="shared" si="22"/>
        <v>#DIV/0!</v>
      </c>
      <c r="Q33" s="161"/>
      <c r="R33" s="158" t="e">
        <f t="shared" si="23"/>
        <v>#DIV/0!</v>
      </c>
      <c r="S33" s="158">
        <f t="shared" si="24"/>
        <v>0</v>
      </c>
      <c r="T33" s="158" t="e">
        <f t="shared" si="25"/>
        <v>#DIV/0!</v>
      </c>
      <c r="U33" s="158" t="e">
        <f t="shared" si="27"/>
        <v>#DIV/0!</v>
      </c>
      <c r="V33" s="162" t="e">
        <f t="shared" si="6"/>
        <v>#DIV/0!</v>
      </c>
      <c r="W33" s="174"/>
    </row>
    <row r="34" spans="1:23" ht="165">
      <c r="A34" s="150" t="s">
        <v>125</v>
      </c>
      <c r="B34" s="151">
        <v>1008</v>
      </c>
      <c r="C34" s="152">
        <v>960000</v>
      </c>
      <c r="D34" s="153" t="s">
        <v>117</v>
      </c>
      <c r="E34" s="154" t="s">
        <v>599</v>
      </c>
      <c r="F34" s="154" t="s">
        <v>291</v>
      </c>
      <c r="G34" s="154" t="s">
        <v>599</v>
      </c>
      <c r="H34" s="135" t="s">
        <v>600</v>
      </c>
      <c r="I34" s="155"/>
      <c r="J34" s="156"/>
      <c r="K34" s="157">
        <v>100155</v>
      </c>
      <c r="L34" s="158">
        <v>2.39</v>
      </c>
      <c r="M34" s="159"/>
      <c r="N34" s="160" t="e">
        <f t="shared" si="20"/>
        <v>#DIV/0!</v>
      </c>
      <c r="O34" s="158">
        <f t="shared" si="21"/>
        <v>0</v>
      </c>
      <c r="P34" s="158" t="e">
        <f t="shared" si="22"/>
        <v>#DIV/0!</v>
      </c>
      <c r="Q34" s="161"/>
      <c r="R34" s="158" t="e">
        <f t="shared" si="23"/>
        <v>#DIV/0!</v>
      </c>
      <c r="S34" s="158">
        <f t="shared" si="24"/>
        <v>0</v>
      </c>
      <c r="T34" s="158" t="e">
        <f t="shared" si="25"/>
        <v>#DIV/0!</v>
      </c>
      <c r="U34" s="158" t="e">
        <f>SUM(C34/J34)</f>
        <v>#DIV/0!</v>
      </c>
      <c r="V34" s="162" t="e">
        <f t="shared" si="6"/>
        <v>#DIV/0!</v>
      </c>
      <c r="W34" s="163"/>
    </row>
    <row r="35" spans="1:23" ht="255">
      <c r="A35" s="150" t="s">
        <v>125</v>
      </c>
      <c r="B35" s="151">
        <v>1019</v>
      </c>
      <c r="C35" s="152">
        <v>384000</v>
      </c>
      <c r="D35" s="153" t="s">
        <v>118</v>
      </c>
      <c r="E35" s="164" t="str">
        <f aca="true" t="shared" si="28" ref="E35:F41">E34</f>
        <v>American Foods Group </v>
      </c>
      <c r="F35" s="164" t="str">
        <f t="shared" si="28"/>
        <v>Net 30</v>
      </c>
      <c r="G35" s="154" t="s">
        <v>599</v>
      </c>
      <c r="H35" s="135">
        <v>290821</v>
      </c>
      <c r="I35" s="155">
        <v>28.75</v>
      </c>
      <c r="J35" s="165">
        <v>200</v>
      </c>
      <c r="K35" s="157">
        <v>100155</v>
      </c>
      <c r="L35" s="158">
        <v>2.39</v>
      </c>
      <c r="M35" s="159">
        <v>43.61</v>
      </c>
      <c r="N35" s="160">
        <f t="shared" si="20"/>
        <v>0.21805</v>
      </c>
      <c r="O35" s="158">
        <f t="shared" si="21"/>
        <v>104.2279</v>
      </c>
      <c r="P35" s="158">
        <f t="shared" si="22"/>
        <v>0.5211395</v>
      </c>
      <c r="Q35" s="161">
        <v>17.44</v>
      </c>
      <c r="R35" s="158">
        <f t="shared" si="23"/>
        <v>0.0872</v>
      </c>
      <c r="S35" s="158">
        <f t="shared" si="24"/>
        <v>121.6679</v>
      </c>
      <c r="T35" s="158">
        <f t="shared" si="25"/>
        <v>0.6083395</v>
      </c>
      <c r="U35" s="158">
        <f aca="true" t="shared" si="29" ref="U35:U41">SUM(C35/J35)</f>
        <v>1920</v>
      </c>
      <c r="V35" s="162">
        <f t="shared" si="6"/>
        <v>33484.8</v>
      </c>
      <c r="W35" s="163" t="s">
        <v>601</v>
      </c>
    </row>
    <row r="36" spans="1:23" ht="195">
      <c r="A36" s="150" t="s">
        <v>125</v>
      </c>
      <c r="B36" s="151">
        <v>1264</v>
      </c>
      <c r="C36" s="152">
        <v>212328</v>
      </c>
      <c r="D36" s="166" t="s">
        <v>119</v>
      </c>
      <c r="E36" s="164" t="str">
        <f t="shared" si="28"/>
        <v>American Foods Group </v>
      </c>
      <c r="F36" s="164" t="str">
        <f t="shared" si="28"/>
        <v>Net 30</v>
      </c>
      <c r="G36" s="154" t="s">
        <v>599</v>
      </c>
      <c r="H36" s="135" t="s">
        <v>600</v>
      </c>
      <c r="I36" s="155"/>
      <c r="J36" s="165"/>
      <c r="K36" s="157">
        <v>110242</v>
      </c>
      <c r="L36" s="158">
        <v>1.8</v>
      </c>
      <c r="M36" s="159"/>
      <c r="N36" s="160" t="e">
        <f t="shared" si="20"/>
        <v>#DIV/0!</v>
      </c>
      <c r="O36" s="158">
        <f t="shared" si="21"/>
        <v>0</v>
      </c>
      <c r="P36" s="158" t="e">
        <f t="shared" si="22"/>
        <v>#DIV/0!</v>
      </c>
      <c r="Q36" s="161"/>
      <c r="R36" s="158" t="e">
        <f t="shared" si="23"/>
        <v>#DIV/0!</v>
      </c>
      <c r="S36" s="158">
        <f t="shared" si="24"/>
        <v>0</v>
      </c>
      <c r="T36" s="158" t="e">
        <f t="shared" si="25"/>
        <v>#DIV/0!</v>
      </c>
      <c r="U36" s="158" t="e">
        <f t="shared" si="29"/>
        <v>#DIV/0!</v>
      </c>
      <c r="V36" s="162" t="e">
        <f t="shared" si="6"/>
        <v>#DIV/0!</v>
      </c>
      <c r="W36" s="168"/>
    </row>
    <row r="37" spans="1:23" ht="240">
      <c r="A37" s="150" t="s">
        <v>125</v>
      </c>
      <c r="B37" s="151">
        <v>1205</v>
      </c>
      <c r="C37" s="152">
        <v>334180</v>
      </c>
      <c r="D37" s="166" t="s">
        <v>120</v>
      </c>
      <c r="E37" s="164" t="str">
        <f t="shared" si="28"/>
        <v>American Foods Group </v>
      </c>
      <c r="F37" s="164" t="str">
        <f t="shared" si="28"/>
        <v>Net 30</v>
      </c>
      <c r="G37" s="154" t="s">
        <v>599</v>
      </c>
      <c r="H37" s="135" t="s">
        <v>600</v>
      </c>
      <c r="I37" s="155"/>
      <c r="J37" s="165"/>
      <c r="K37" s="157">
        <v>110242</v>
      </c>
      <c r="L37" s="158">
        <v>1.8</v>
      </c>
      <c r="M37" s="159"/>
      <c r="N37" s="160" t="e">
        <f t="shared" si="20"/>
        <v>#DIV/0!</v>
      </c>
      <c r="O37" s="158">
        <f t="shared" si="21"/>
        <v>0</v>
      </c>
      <c r="P37" s="158" t="e">
        <f t="shared" si="22"/>
        <v>#DIV/0!</v>
      </c>
      <c r="Q37" s="161"/>
      <c r="R37" s="158" t="e">
        <f t="shared" si="23"/>
        <v>#DIV/0!</v>
      </c>
      <c r="S37" s="158">
        <f t="shared" si="24"/>
        <v>0</v>
      </c>
      <c r="T37" s="158" t="e">
        <f t="shared" si="25"/>
        <v>#DIV/0!</v>
      </c>
      <c r="U37" s="158" t="e">
        <f t="shared" si="29"/>
        <v>#DIV/0!</v>
      </c>
      <c r="V37" s="162" t="e">
        <f t="shared" si="6"/>
        <v>#DIV/0!</v>
      </c>
      <c r="W37" s="168"/>
    </row>
    <row r="38" spans="1:23" ht="195">
      <c r="A38" s="150" t="s">
        <v>125</v>
      </c>
      <c r="B38" s="151">
        <v>1712</v>
      </c>
      <c r="C38" s="152">
        <v>320000</v>
      </c>
      <c r="D38" s="169" t="s">
        <v>594</v>
      </c>
      <c r="E38" s="164" t="str">
        <f t="shared" si="28"/>
        <v>American Foods Group </v>
      </c>
      <c r="F38" s="164" t="str">
        <f t="shared" si="28"/>
        <v>Net 30</v>
      </c>
      <c r="G38" s="154" t="s">
        <v>599</v>
      </c>
      <c r="H38" s="135" t="s">
        <v>600</v>
      </c>
      <c r="I38" s="155"/>
      <c r="J38" s="165"/>
      <c r="K38" s="157">
        <v>100155</v>
      </c>
      <c r="L38" s="158">
        <v>2.39</v>
      </c>
      <c r="M38" s="159"/>
      <c r="N38" s="160" t="e">
        <f t="shared" si="20"/>
        <v>#DIV/0!</v>
      </c>
      <c r="O38" s="158">
        <f t="shared" si="21"/>
        <v>0</v>
      </c>
      <c r="P38" s="158" t="e">
        <f t="shared" si="22"/>
        <v>#DIV/0!</v>
      </c>
      <c r="Q38" s="161"/>
      <c r="R38" s="158" t="e">
        <f t="shared" si="23"/>
        <v>#DIV/0!</v>
      </c>
      <c r="S38" s="158">
        <f t="shared" si="24"/>
        <v>0</v>
      </c>
      <c r="T38" s="158" t="e">
        <f t="shared" si="25"/>
        <v>#DIV/0!</v>
      </c>
      <c r="U38" s="158" t="e">
        <f t="shared" si="29"/>
        <v>#DIV/0!</v>
      </c>
      <c r="V38" s="162" t="e">
        <f t="shared" si="6"/>
        <v>#DIV/0!</v>
      </c>
      <c r="W38" s="163"/>
    </row>
    <row r="39" spans="1:23" ht="225">
      <c r="A39" s="150" t="s">
        <v>125</v>
      </c>
      <c r="B39" s="151">
        <v>1012</v>
      </c>
      <c r="C39" s="152">
        <v>960000</v>
      </c>
      <c r="D39" s="169" t="s">
        <v>122</v>
      </c>
      <c r="E39" s="164" t="str">
        <f t="shared" si="28"/>
        <v>American Foods Group </v>
      </c>
      <c r="F39" s="164" t="str">
        <f t="shared" si="28"/>
        <v>Net 30</v>
      </c>
      <c r="G39" s="154" t="s">
        <v>599</v>
      </c>
      <c r="H39" s="138">
        <v>290555</v>
      </c>
      <c r="I39" s="155">
        <v>30</v>
      </c>
      <c r="J39" s="165">
        <v>192</v>
      </c>
      <c r="K39" s="157">
        <v>100155</v>
      </c>
      <c r="L39" s="158">
        <v>2.39</v>
      </c>
      <c r="M39" s="159">
        <v>26</v>
      </c>
      <c r="N39" s="160">
        <f t="shared" si="20"/>
        <v>0.13541666666666666</v>
      </c>
      <c r="O39" s="158">
        <f t="shared" si="21"/>
        <v>62.14</v>
      </c>
      <c r="P39" s="158">
        <f t="shared" si="22"/>
        <v>0.32364583333333335</v>
      </c>
      <c r="Q39" s="161">
        <v>25.02</v>
      </c>
      <c r="R39" s="158">
        <f t="shared" si="23"/>
        <v>0.1303125</v>
      </c>
      <c r="S39" s="158">
        <f t="shared" si="24"/>
        <v>87.16</v>
      </c>
      <c r="T39" s="158">
        <f t="shared" si="25"/>
        <v>0.4539583333333333</v>
      </c>
      <c r="U39" s="158">
        <f t="shared" si="29"/>
        <v>5000</v>
      </c>
      <c r="V39" s="162">
        <f t="shared" si="6"/>
        <v>125100</v>
      </c>
      <c r="W39" s="163" t="s">
        <v>602</v>
      </c>
    </row>
    <row r="40" spans="1:23" ht="240">
      <c r="A40" s="150" t="s">
        <v>126</v>
      </c>
      <c r="B40" s="172">
        <v>1710</v>
      </c>
      <c r="C40" s="173">
        <v>384000</v>
      </c>
      <c r="D40" s="166" t="s">
        <v>128</v>
      </c>
      <c r="E40" s="164" t="str">
        <f t="shared" si="28"/>
        <v>American Foods Group </v>
      </c>
      <c r="F40" s="164" t="str">
        <f t="shared" si="28"/>
        <v>Net 30</v>
      </c>
      <c r="G40" s="154" t="s">
        <v>599</v>
      </c>
      <c r="H40" s="138" t="s">
        <v>600</v>
      </c>
      <c r="I40" s="155"/>
      <c r="J40" s="165"/>
      <c r="K40" s="157">
        <v>100154</v>
      </c>
      <c r="L40" s="158">
        <v>2.29</v>
      </c>
      <c r="M40" s="159"/>
      <c r="N40" s="160" t="e">
        <f t="shared" si="20"/>
        <v>#DIV/0!</v>
      </c>
      <c r="O40" s="158">
        <f t="shared" si="21"/>
        <v>0</v>
      </c>
      <c r="P40" s="158" t="e">
        <f t="shared" si="22"/>
        <v>#DIV/0!</v>
      </c>
      <c r="Q40" s="161"/>
      <c r="R40" s="158" t="e">
        <f t="shared" si="23"/>
        <v>#DIV/0!</v>
      </c>
      <c r="S40" s="158">
        <f t="shared" si="24"/>
        <v>0</v>
      </c>
      <c r="T40" s="158" t="e">
        <f t="shared" si="25"/>
        <v>#DIV/0!</v>
      </c>
      <c r="U40" s="158" t="e">
        <f t="shared" si="29"/>
        <v>#DIV/0!</v>
      </c>
      <c r="V40" s="162" t="e">
        <f t="shared" si="6"/>
        <v>#DIV/0!</v>
      </c>
      <c r="W40" s="174"/>
    </row>
    <row r="41" spans="1:23" ht="390">
      <c r="A41" s="150" t="s">
        <v>126</v>
      </c>
      <c r="B41" s="172">
        <v>1143</v>
      </c>
      <c r="C41" s="173">
        <v>384000</v>
      </c>
      <c r="D41" s="166" t="s">
        <v>129</v>
      </c>
      <c r="E41" s="164" t="str">
        <f t="shared" si="28"/>
        <v>American Foods Group </v>
      </c>
      <c r="F41" s="164" t="str">
        <f t="shared" si="28"/>
        <v>Net 30</v>
      </c>
      <c r="G41" s="154" t="s">
        <v>599</v>
      </c>
      <c r="H41" s="138" t="s">
        <v>603</v>
      </c>
      <c r="I41" s="155"/>
      <c r="J41" s="165"/>
      <c r="K41" s="157">
        <v>100154</v>
      </c>
      <c r="L41" s="158">
        <v>2.29</v>
      </c>
      <c r="M41" s="159"/>
      <c r="N41" s="160" t="e">
        <f t="shared" si="20"/>
        <v>#DIV/0!</v>
      </c>
      <c r="O41" s="158">
        <f t="shared" si="21"/>
        <v>0</v>
      </c>
      <c r="P41" s="158" t="e">
        <f t="shared" si="22"/>
        <v>#DIV/0!</v>
      </c>
      <c r="Q41" s="161"/>
      <c r="R41" s="158" t="e">
        <f t="shared" si="23"/>
        <v>#DIV/0!</v>
      </c>
      <c r="S41" s="158">
        <f t="shared" si="24"/>
        <v>0</v>
      </c>
      <c r="T41" s="158" t="e">
        <f t="shared" si="25"/>
        <v>#DIV/0!</v>
      </c>
      <c r="U41" s="158" t="e">
        <f t="shared" si="29"/>
        <v>#DIV/0!</v>
      </c>
      <c r="V41" s="162" t="e">
        <f t="shared" si="6"/>
        <v>#DIV/0!</v>
      </c>
      <c r="W41" s="174"/>
    </row>
    <row r="42" spans="1:23" ht="165">
      <c r="A42" s="150" t="s">
        <v>125</v>
      </c>
      <c r="B42" s="151">
        <v>1008</v>
      </c>
      <c r="C42" s="152">
        <v>960000</v>
      </c>
      <c r="D42" s="153" t="s">
        <v>117</v>
      </c>
      <c r="E42" s="167" t="s">
        <v>604</v>
      </c>
      <c r="F42" s="154"/>
      <c r="G42" s="154"/>
      <c r="H42" s="135"/>
      <c r="I42" s="155"/>
      <c r="J42" s="156"/>
      <c r="K42" s="157">
        <v>100154</v>
      </c>
      <c r="L42" s="158">
        <v>2.29</v>
      </c>
      <c r="M42" s="159"/>
      <c r="N42" s="160" t="e">
        <f t="shared" si="20"/>
        <v>#DIV/0!</v>
      </c>
      <c r="O42" s="158">
        <f t="shared" si="21"/>
        <v>0</v>
      </c>
      <c r="P42" s="158" t="e">
        <f t="shared" si="22"/>
        <v>#DIV/0!</v>
      </c>
      <c r="Q42" s="161"/>
      <c r="R42" s="158" t="e">
        <f t="shared" si="23"/>
        <v>#DIV/0!</v>
      </c>
      <c r="S42" s="158">
        <f t="shared" si="24"/>
        <v>0</v>
      </c>
      <c r="T42" s="158" t="e">
        <f t="shared" si="25"/>
        <v>#DIV/0!</v>
      </c>
      <c r="U42" s="158" t="e">
        <f>SUM(C42/J42)</f>
        <v>#DIV/0!</v>
      </c>
      <c r="V42" s="162" t="e">
        <f t="shared" si="6"/>
        <v>#DIV/0!</v>
      </c>
      <c r="W42" s="163"/>
    </row>
    <row r="43" spans="1:23" ht="255">
      <c r="A43" s="150" t="s">
        <v>125</v>
      </c>
      <c r="B43" s="151">
        <v>1019</v>
      </c>
      <c r="C43" s="152">
        <v>384000</v>
      </c>
      <c r="D43" s="153" t="s">
        <v>118</v>
      </c>
      <c r="E43" s="164" t="str">
        <f aca="true" t="shared" si="30" ref="E43:F49">E42</f>
        <v>Tasty Brands</v>
      </c>
      <c r="F43" s="164">
        <f t="shared" si="30"/>
        <v>0</v>
      </c>
      <c r="G43" s="154"/>
      <c r="H43" s="135"/>
      <c r="I43" s="155"/>
      <c r="J43" s="165"/>
      <c r="K43" s="157">
        <v>100154</v>
      </c>
      <c r="L43" s="158">
        <v>2.29</v>
      </c>
      <c r="M43" s="159"/>
      <c r="N43" s="160" t="e">
        <f t="shared" si="20"/>
        <v>#DIV/0!</v>
      </c>
      <c r="O43" s="158">
        <f t="shared" si="21"/>
        <v>0</v>
      </c>
      <c r="P43" s="158" t="e">
        <f t="shared" si="22"/>
        <v>#DIV/0!</v>
      </c>
      <c r="Q43" s="161"/>
      <c r="R43" s="158" t="e">
        <f t="shared" si="23"/>
        <v>#DIV/0!</v>
      </c>
      <c r="S43" s="158">
        <f t="shared" si="24"/>
        <v>0</v>
      </c>
      <c r="T43" s="158" t="e">
        <f t="shared" si="25"/>
        <v>#DIV/0!</v>
      </c>
      <c r="U43" s="158" t="e">
        <f aca="true" t="shared" si="31" ref="U43:U49">SUM(C43/J43)</f>
        <v>#DIV/0!</v>
      </c>
      <c r="V43" s="162" t="e">
        <f t="shared" si="6"/>
        <v>#DIV/0!</v>
      </c>
      <c r="W43" s="163"/>
    </row>
    <row r="44" spans="1:23" ht="195">
      <c r="A44" s="150" t="s">
        <v>125</v>
      </c>
      <c r="B44" s="151">
        <v>1264</v>
      </c>
      <c r="C44" s="152">
        <v>212328</v>
      </c>
      <c r="D44" s="166" t="s">
        <v>119</v>
      </c>
      <c r="E44" s="164" t="str">
        <f t="shared" si="30"/>
        <v>Tasty Brands</v>
      </c>
      <c r="F44" s="164">
        <f t="shared" si="30"/>
        <v>0</v>
      </c>
      <c r="G44" s="167" t="s">
        <v>604</v>
      </c>
      <c r="H44" s="135" t="s">
        <v>605</v>
      </c>
      <c r="I44" s="155">
        <v>25.5</v>
      </c>
      <c r="J44" s="165">
        <v>108</v>
      </c>
      <c r="K44" s="157">
        <v>110242</v>
      </c>
      <c r="L44" s="158">
        <v>1.8</v>
      </c>
      <c r="M44" s="159">
        <v>4.758</v>
      </c>
      <c r="N44" s="160">
        <f t="shared" si="20"/>
        <v>0.044055555555555556</v>
      </c>
      <c r="O44" s="158">
        <f t="shared" si="21"/>
        <v>8.564400000000001</v>
      </c>
      <c r="P44" s="158">
        <f t="shared" si="22"/>
        <v>0.07930000000000001</v>
      </c>
      <c r="Q44" s="161">
        <v>38.2356</v>
      </c>
      <c r="R44" s="158">
        <f t="shared" si="23"/>
        <v>0.3540333333333333</v>
      </c>
      <c r="S44" s="158">
        <f t="shared" si="24"/>
        <v>46.8</v>
      </c>
      <c r="T44" s="158">
        <f t="shared" si="25"/>
        <v>0.4333333333333333</v>
      </c>
      <c r="U44" s="158">
        <f t="shared" si="31"/>
        <v>1966</v>
      </c>
      <c r="V44" s="162">
        <f t="shared" si="6"/>
        <v>75171.1896</v>
      </c>
      <c r="W44" s="168"/>
    </row>
    <row r="45" spans="1:23" ht="240">
      <c r="A45" s="150" t="s">
        <v>125</v>
      </c>
      <c r="B45" s="151">
        <v>1205</v>
      </c>
      <c r="C45" s="152">
        <v>334180</v>
      </c>
      <c r="D45" s="166" t="s">
        <v>120</v>
      </c>
      <c r="E45" s="164" t="str">
        <f t="shared" si="30"/>
        <v>Tasty Brands</v>
      </c>
      <c r="F45" s="164">
        <f t="shared" si="30"/>
        <v>0</v>
      </c>
      <c r="G45" s="167" t="s">
        <v>604</v>
      </c>
      <c r="H45" s="135" t="s">
        <v>606</v>
      </c>
      <c r="I45" s="155">
        <v>29.56</v>
      </c>
      <c r="J45" s="165">
        <v>110</v>
      </c>
      <c r="K45" s="157">
        <v>110242</v>
      </c>
      <c r="L45" s="158">
        <v>1.8</v>
      </c>
      <c r="M45" s="159">
        <v>7.33</v>
      </c>
      <c r="N45" s="160">
        <f t="shared" si="20"/>
        <v>0.06663636363636363</v>
      </c>
      <c r="O45" s="158">
        <f t="shared" si="21"/>
        <v>13.194</v>
      </c>
      <c r="P45" s="158">
        <f t="shared" si="22"/>
        <v>0.11994545454545454</v>
      </c>
      <c r="Q45" s="161">
        <v>34.016</v>
      </c>
      <c r="R45" s="158">
        <f t="shared" si="23"/>
        <v>0.30923636363636364</v>
      </c>
      <c r="S45" s="158">
        <f t="shared" si="24"/>
        <v>47.21</v>
      </c>
      <c r="T45" s="158">
        <f t="shared" si="25"/>
        <v>0.42918181818181816</v>
      </c>
      <c r="U45" s="158">
        <f t="shared" si="31"/>
        <v>3038</v>
      </c>
      <c r="V45" s="162">
        <f t="shared" si="6"/>
        <v>103340.60800000001</v>
      </c>
      <c r="W45" s="168"/>
    </row>
    <row r="46" spans="1:23" ht="195">
      <c r="A46" s="150" t="s">
        <v>125</v>
      </c>
      <c r="B46" s="151">
        <v>1712</v>
      </c>
      <c r="C46" s="152">
        <v>320000</v>
      </c>
      <c r="D46" s="169" t="s">
        <v>594</v>
      </c>
      <c r="E46" s="164" t="str">
        <f t="shared" si="30"/>
        <v>Tasty Brands</v>
      </c>
      <c r="F46" s="164">
        <f t="shared" si="30"/>
        <v>0</v>
      </c>
      <c r="G46" s="170"/>
      <c r="H46" s="135"/>
      <c r="I46" s="155"/>
      <c r="J46" s="165"/>
      <c r="K46" s="157">
        <v>100154</v>
      </c>
      <c r="L46" s="158">
        <v>2.29</v>
      </c>
      <c r="M46" s="159"/>
      <c r="N46" s="160" t="e">
        <f t="shared" si="20"/>
        <v>#DIV/0!</v>
      </c>
      <c r="O46" s="158">
        <f t="shared" si="21"/>
        <v>0</v>
      </c>
      <c r="P46" s="158" t="e">
        <f t="shared" si="22"/>
        <v>#DIV/0!</v>
      </c>
      <c r="Q46" s="161"/>
      <c r="R46" s="158" t="e">
        <f t="shared" si="23"/>
        <v>#DIV/0!</v>
      </c>
      <c r="S46" s="158">
        <f t="shared" si="24"/>
        <v>0</v>
      </c>
      <c r="T46" s="158" t="e">
        <f t="shared" si="25"/>
        <v>#DIV/0!</v>
      </c>
      <c r="U46" s="158" t="e">
        <f t="shared" si="31"/>
        <v>#DIV/0!</v>
      </c>
      <c r="V46" s="162" t="e">
        <f t="shared" si="6"/>
        <v>#DIV/0!</v>
      </c>
      <c r="W46" s="163"/>
    </row>
    <row r="47" spans="1:23" ht="225">
      <c r="A47" s="150" t="s">
        <v>125</v>
      </c>
      <c r="B47" s="151">
        <v>1012</v>
      </c>
      <c r="C47" s="152">
        <v>960000</v>
      </c>
      <c r="D47" s="169" t="s">
        <v>122</v>
      </c>
      <c r="E47" s="164" t="str">
        <f t="shared" si="30"/>
        <v>Tasty Brands</v>
      </c>
      <c r="F47" s="164">
        <f t="shared" si="30"/>
        <v>0</v>
      </c>
      <c r="G47" s="171"/>
      <c r="H47" s="138"/>
      <c r="I47" s="155"/>
      <c r="J47" s="165"/>
      <c r="K47" s="157">
        <v>100154</v>
      </c>
      <c r="L47" s="158">
        <v>2.29</v>
      </c>
      <c r="M47" s="159"/>
      <c r="N47" s="160" t="e">
        <f t="shared" si="20"/>
        <v>#DIV/0!</v>
      </c>
      <c r="O47" s="158">
        <f t="shared" si="21"/>
        <v>0</v>
      </c>
      <c r="P47" s="158" t="e">
        <f t="shared" si="22"/>
        <v>#DIV/0!</v>
      </c>
      <c r="Q47" s="161"/>
      <c r="R47" s="158" t="e">
        <f t="shared" si="23"/>
        <v>#DIV/0!</v>
      </c>
      <c r="S47" s="158">
        <f t="shared" si="24"/>
        <v>0</v>
      </c>
      <c r="T47" s="158" t="e">
        <f t="shared" si="25"/>
        <v>#DIV/0!</v>
      </c>
      <c r="U47" s="158" t="e">
        <f t="shared" si="31"/>
        <v>#DIV/0!</v>
      </c>
      <c r="V47" s="162" t="e">
        <f t="shared" si="6"/>
        <v>#DIV/0!</v>
      </c>
      <c r="W47" s="163"/>
    </row>
    <row r="48" spans="1:23" ht="240">
      <c r="A48" s="150" t="s">
        <v>126</v>
      </c>
      <c r="B48" s="172">
        <v>1710</v>
      </c>
      <c r="C48" s="173">
        <v>384000</v>
      </c>
      <c r="D48" s="166" t="s">
        <v>128</v>
      </c>
      <c r="E48" s="164" t="str">
        <f t="shared" si="30"/>
        <v>Tasty Brands</v>
      </c>
      <c r="F48" s="164">
        <f t="shared" si="30"/>
        <v>0</v>
      </c>
      <c r="G48" s="171"/>
      <c r="H48" s="138"/>
      <c r="I48" s="155"/>
      <c r="J48" s="165"/>
      <c r="K48" s="157">
        <v>100154</v>
      </c>
      <c r="L48" s="158">
        <v>2.29</v>
      </c>
      <c r="M48" s="159"/>
      <c r="N48" s="160" t="e">
        <f t="shared" si="20"/>
        <v>#DIV/0!</v>
      </c>
      <c r="O48" s="158">
        <f t="shared" si="21"/>
        <v>0</v>
      </c>
      <c r="P48" s="158" t="e">
        <f t="shared" si="22"/>
        <v>#DIV/0!</v>
      </c>
      <c r="Q48" s="161"/>
      <c r="R48" s="158" t="e">
        <f t="shared" si="23"/>
        <v>#DIV/0!</v>
      </c>
      <c r="S48" s="158">
        <f t="shared" si="24"/>
        <v>0</v>
      </c>
      <c r="T48" s="158" t="e">
        <f t="shared" si="25"/>
        <v>#DIV/0!</v>
      </c>
      <c r="U48" s="158" t="e">
        <f t="shared" si="31"/>
        <v>#DIV/0!</v>
      </c>
      <c r="V48" s="162" t="e">
        <f t="shared" si="6"/>
        <v>#DIV/0!</v>
      </c>
      <c r="W48" s="174"/>
    </row>
    <row r="49" spans="1:23" ht="390">
      <c r="A49" s="150" t="s">
        <v>126</v>
      </c>
      <c r="B49" s="172">
        <v>1143</v>
      </c>
      <c r="C49" s="173">
        <v>384000</v>
      </c>
      <c r="D49" s="166" t="s">
        <v>129</v>
      </c>
      <c r="E49" s="164" t="str">
        <f t="shared" si="30"/>
        <v>Tasty Brands</v>
      </c>
      <c r="F49" s="164">
        <f t="shared" si="30"/>
        <v>0</v>
      </c>
      <c r="G49" s="171"/>
      <c r="H49" s="138"/>
      <c r="I49" s="155"/>
      <c r="J49" s="165"/>
      <c r="K49" s="157">
        <v>100154</v>
      </c>
      <c r="L49" s="158">
        <v>2.29</v>
      </c>
      <c r="M49" s="159"/>
      <c r="N49" s="160" t="e">
        <f t="shared" si="20"/>
        <v>#DIV/0!</v>
      </c>
      <c r="O49" s="158">
        <f t="shared" si="21"/>
        <v>0</v>
      </c>
      <c r="P49" s="158" t="e">
        <f t="shared" si="22"/>
        <v>#DIV/0!</v>
      </c>
      <c r="Q49" s="161"/>
      <c r="R49" s="158" t="e">
        <f t="shared" si="23"/>
        <v>#DIV/0!</v>
      </c>
      <c r="S49" s="158">
        <f t="shared" si="24"/>
        <v>0</v>
      </c>
      <c r="T49" s="158" t="e">
        <f t="shared" si="25"/>
        <v>#DIV/0!</v>
      </c>
      <c r="U49" s="158" t="e">
        <f t="shared" si="31"/>
        <v>#DIV/0!</v>
      </c>
      <c r="V49" s="162" t="e">
        <f t="shared" si="6"/>
        <v>#DIV/0!</v>
      </c>
      <c r="W49" s="174"/>
    </row>
    <row r="50" spans="1:23" ht="165">
      <c r="A50" s="150" t="s">
        <v>125</v>
      </c>
      <c r="B50" s="151">
        <v>1008</v>
      </c>
      <c r="C50" s="152">
        <v>960000</v>
      </c>
      <c r="D50" s="153" t="s">
        <v>117</v>
      </c>
      <c r="E50" s="154" t="s">
        <v>607</v>
      </c>
      <c r="F50" s="154" t="s">
        <v>291</v>
      </c>
      <c r="G50" s="154" t="s">
        <v>258</v>
      </c>
      <c r="H50" s="135" t="s">
        <v>608</v>
      </c>
      <c r="I50" s="155">
        <v>40</v>
      </c>
      <c r="J50" s="156">
        <v>309</v>
      </c>
      <c r="K50" s="157">
        <v>100155</v>
      </c>
      <c r="L50" s="158">
        <v>2.39</v>
      </c>
      <c r="M50" s="159">
        <v>58.81</v>
      </c>
      <c r="N50" s="160">
        <f t="shared" si="20"/>
        <v>0.19032362459546925</v>
      </c>
      <c r="O50" s="158">
        <f t="shared" si="21"/>
        <v>140.5559</v>
      </c>
      <c r="P50" s="158">
        <f t="shared" si="22"/>
        <v>0.45487346278317153</v>
      </c>
      <c r="Q50" s="161">
        <v>36</v>
      </c>
      <c r="R50" s="158">
        <f t="shared" si="23"/>
        <v>0.11650485436893204</v>
      </c>
      <c r="S50" s="158">
        <f t="shared" si="24"/>
        <v>176.5559</v>
      </c>
      <c r="T50" s="158">
        <f t="shared" si="25"/>
        <v>0.5713783171521036</v>
      </c>
      <c r="U50" s="158">
        <f>SUM(C50/J50)</f>
        <v>3106.7961165048546</v>
      </c>
      <c r="V50" s="162">
        <f t="shared" si="6"/>
        <v>111844.66019417476</v>
      </c>
      <c r="W50" s="163" t="s">
        <v>609</v>
      </c>
    </row>
    <row r="51" spans="1:23" ht="255">
      <c r="A51" s="150" t="s">
        <v>125</v>
      </c>
      <c r="B51" s="151">
        <v>1019</v>
      </c>
      <c r="C51" s="152">
        <v>384000</v>
      </c>
      <c r="D51" s="153" t="s">
        <v>118</v>
      </c>
      <c r="E51" s="164" t="str">
        <f aca="true" t="shared" si="32" ref="E51:F57">E50</f>
        <v>Tyson Foods</v>
      </c>
      <c r="F51" s="164" t="str">
        <f t="shared" si="32"/>
        <v>Net 30</v>
      </c>
      <c r="G51" s="154" t="s">
        <v>258</v>
      </c>
      <c r="H51" s="135" t="s">
        <v>610</v>
      </c>
      <c r="I51" s="155">
        <v>15</v>
      </c>
      <c r="J51" s="165">
        <v>120</v>
      </c>
      <c r="K51" s="157">
        <v>100155</v>
      </c>
      <c r="L51" s="158">
        <v>2.39</v>
      </c>
      <c r="M51" s="159">
        <v>22.57</v>
      </c>
      <c r="N51" s="160">
        <f t="shared" si="20"/>
        <v>0.18808333333333332</v>
      </c>
      <c r="O51" s="158">
        <f t="shared" si="21"/>
        <v>53.9423</v>
      </c>
      <c r="P51" s="158">
        <f t="shared" si="22"/>
        <v>0.4495191666666667</v>
      </c>
      <c r="Q51" s="161">
        <v>12.75</v>
      </c>
      <c r="R51" s="158">
        <f t="shared" si="23"/>
        <v>0.10625</v>
      </c>
      <c r="S51" s="158">
        <f t="shared" si="24"/>
        <v>66.6923</v>
      </c>
      <c r="T51" s="158">
        <f t="shared" si="25"/>
        <v>0.5557691666666666</v>
      </c>
      <c r="U51" s="158">
        <f aca="true" t="shared" si="33" ref="U51:U57">SUM(C51/J51)</f>
        <v>3200</v>
      </c>
      <c r="V51" s="162">
        <f t="shared" si="6"/>
        <v>40800</v>
      </c>
      <c r="W51" s="163" t="s">
        <v>609</v>
      </c>
    </row>
    <row r="52" spans="1:23" ht="195">
      <c r="A52" s="150" t="s">
        <v>125</v>
      </c>
      <c r="B52" s="151">
        <v>1264</v>
      </c>
      <c r="C52" s="152">
        <v>212328</v>
      </c>
      <c r="D52" s="166" t="s">
        <v>119</v>
      </c>
      <c r="E52" s="164" t="str">
        <f t="shared" si="32"/>
        <v>Tyson Foods</v>
      </c>
      <c r="F52" s="164" t="str">
        <f t="shared" si="32"/>
        <v>Net 30</v>
      </c>
      <c r="G52" s="167"/>
      <c r="H52" s="135" t="s">
        <v>40</v>
      </c>
      <c r="I52" s="155"/>
      <c r="J52" s="165"/>
      <c r="K52" s="157">
        <v>110242</v>
      </c>
      <c r="L52" s="158">
        <v>1.8</v>
      </c>
      <c r="M52" s="159"/>
      <c r="N52" s="160" t="e">
        <f t="shared" si="20"/>
        <v>#DIV/0!</v>
      </c>
      <c r="O52" s="158">
        <f t="shared" si="21"/>
        <v>0</v>
      </c>
      <c r="P52" s="158" t="e">
        <f t="shared" si="22"/>
        <v>#DIV/0!</v>
      </c>
      <c r="Q52" s="161"/>
      <c r="R52" s="158" t="e">
        <f t="shared" si="23"/>
        <v>#DIV/0!</v>
      </c>
      <c r="S52" s="158">
        <f t="shared" si="24"/>
        <v>0</v>
      </c>
      <c r="T52" s="158" t="e">
        <f t="shared" si="25"/>
        <v>#DIV/0!</v>
      </c>
      <c r="U52" s="158" t="e">
        <f t="shared" si="33"/>
        <v>#DIV/0!</v>
      </c>
      <c r="V52" s="162" t="e">
        <f t="shared" si="6"/>
        <v>#DIV/0!</v>
      </c>
      <c r="W52" s="168"/>
    </row>
    <row r="53" spans="1:23" ht="240">
      <c r="A53" s="150" t="s">
        <v>125</v>
      </c>
      <c r="B53" s="151">
        <v>1205</v>
      </c>
      <c r="C53" s="152">
        <v>334180</v>
      </c>
      <c r="D53" s="166" t="s">
        <v>120</v>
      </c>
      <c r="E53" s="164" t="str">
        <f t="shared" si="32"/>
        <v>Tyson Foods</v>
      </c>
      <c r="F53" s="164" t="str">
        <f t="shared" si="32"/>
        <v>Net 30</v>
      </c>
      <c r="G53" s="167"/>
      <c r="H53" s="135" t="s">
        <v>40</v>
      </c>
      <c r="I53" s="155"/>
      <c r="J53" s="165"/>
      <c r="K53" s="157">
        <v>110242</v>
      </c>
      <c r="L53" s="158">
        <v>1.8</v>
      </c>
      <c r="M53" s="159"/>
      <c r="N53" s="160" t="e">
        <f t="shared" si="20"/>
        <v>#DIV/0!</v>
      </c>
      <c r="O53" s="158">
        <f t="shared" si="21"/>
        <v>0</v>
      </c>
      <c r="P53" s="158" t="e">
        <f t="shared" si="22"/>
        <v>#DIV/0!</v>
      </c>
      <c r="Q53" s="161"/>
      <c r="R53" s="158" t="e">
        <f t="shared" si="23"/>
        <v>#DIV/0!</v>
      </c>
      <c r="S53" s="158">
        <f t="shared" si="24"/>
        <v>0</v>
      </c>
      <c r="T53" s="158" t="e">
        <f t="shared" si="25"/>
        <v>#DIV/0!</v>
      </c>
      <c r="U53" s="158" t="e">
        <f t="shared" si="33"/>
        <v>#DIV/0!</v>
      </c>
      <c r="V53" s="162" t="e">
        <f t="shared" si="6"/>
        <v>#DIV/0!</v>
      </c>
      <c r="W53" s="168"/>
    </row>
    <row r="54" spans="1:23" ht="195">
      <c r="A54" s="150" t="s">
        <v>125</v>
      </c>
      <c r="B54" s="151">
        <v>1712</v>
      </c>
      <c r="C54" s="152">
        <v>320000</v>
      </c>
      <c r="D54" s="169" t="s">
        <v>594</v>
      </c>
      <c r="E54" s="164" t="str">
        <f t="shared" si="32"/>
        <v>Tyson Foods</v>
      </c>
      <c r="F54" s="164" t="str">
        <f t="shared" si="32"/>
        <v>Net 30</v>
      </c>
      <c r="G54" s="170"/>
      <c r="H54" s="135" t="s">
        <v>40</v>
      </c>
      <c r="I54" s="155"/>
      <c r="J54" s="165"/>
      <c r="K54" s="157">
        <v>100154</v>
      </c>
      <c r="L54" s="158">
        <v>2.29</v>
      </c>
      <c r="M54" s="159"/>
      <c r="N54" s="160" t="e">
        <f t="shared" si="20"/>
        <v>#DIV/0!</v>
      </c>
      <c r="O54" s="158">
        <f t="shared" si="21"/>
        <v>0</v>
      </c>
      <c r="P54" s="158" t="e">
        <f t="shared" si="22"/>
        <v>#DIV/0!</v>
      </c>
      <c r="Q54" s="161"/>
      <c r="R54" s="158" t="e">
        <f t="shared" si="23"/>
        <v>#DIV/0!</v>
      </c>
      <c r="S54" s="158">
        <f t="shared" si="24"/>
        <v>0</v>
      </c>
      <c r="T54" s="158" t="e">
        <f t="shared" si="25"/>
        <v>#DIV/0!</v>
      </c>
      <c r="U54" s="158" t="e">
        <f t="shared" si="33"/>
        <v>#DIV/0!</v>
      </c>
      <c r="V54" s="162" t="e">
        <f t="shared" si="6"/>
        <v>#DIV/0!</v>
      </c>
      <c r="W54" s="163"/>
    </row>
    <row r="55" spans="1:23" ht="225">
      <c r="A55" s="150" t="s">
        <v>125</v>
      </c>
      <c r="B55" s="151">
        <v>1012</v>
      </c>
      <c r="C55" s="152">
        <v>960000</v>
      </c>
      <c r="D55" s="169" t="s">
        <v>122</v>
      </c>
      <c r="E55" s="164" t="str">
        <f t="shared" si="32"/>
        <v>Tyson Foods</v>
      </c>
      <c r="F55" s="164" t="str">
        <f t="shared" si="32"/>
        <v>Net 30</v>
      </c>
      <c r="G55" s="154" t="s">
        <v>258</v>
      </c>
      <c r="H55" s="135" t="s">
        <v>611</v>
      </c>
      <c r="I55" s="155">
        <v>10.13</v>
      </c>
      <c r="J55" s="165">
        <v>65</v>
      </c>
      <c r="K55" s="157">
        <v>100155</v>
      </c>
      <c r="L55" s="158">
        <v>2.39</v>
      </c>
      <c r="M55" s="159">
        <v>8.04</v>
      </c>
      <c r="N55" s="160">
        <f t="shared" si="20"/>
        <v>0.12369230769230768</v>
      </c>
      <c r="O55" s="158">
        <f t="shared" si="21"/>
        <v>19.2156</v>
      </c>
      <c r="P55" s="158">
        <f t="shared" si="22"/>
        <v>0.2956246153846154</v>
      </c>
      <c r="Q55" s="161">
        <v>8.61</v>
      </c>
      <c r="R55" s="158">
        <f t="shared" si="23"/>
        <v>0.13246153846153846</v>
      </c>
      <c r="S55" s="158">
        <f t="shared" si="24"/>
        <v>27.825599999999998</v>
      </c>
      <c r="T55" s="158">
        <f t="shared" si="25"/>
        <v>0.42808615384615384</v>
      </c>
      <c r="U55" s="158">
        <f t="shared" si="33"/>
        <v>14769.23076923077</v>
      </c>
      <c r="V55" s="162">
        <f t="shared" si="6"/>
        <v>127163.07692307692</v>
      </c>
      <c r="W55" s="163" t="s">
        <v>609</v>
      </c>
    </row>
    <row r="56" spans="1:23" ht="240">
      <c r="A56" s="150" t="s">
        <v>126</v>
      </c>
      <c r="B56" s="172">
        <v>1710</v>
      </c>
      <c r="C56" s="173">
        <v>384000</v>
      </c>
      <c r="D56" s="166" t="s">
        <v>128</v>
      </c>
      <c r="E56" s="164" t="str">
        <f t="shared" si="32"/>
        <v>Tyson Foods</v>
      </c>
      <c r="F56" s="164" t="str">
        <f t="shared" si="32"/>
        <v>Net 30</v>
      </c>
      <c r="G56" s="171"/>
      <c r="H56" s="135" t="s">
        <v>40</v>
      </c>
      <c r="I56" s="155"/>
      <c r="J56" s="165"/>
      <c r="K56" s="157">
        <v>100154</v>
      </c>
      <c r="L56" s="158">
        <v>2.29</v>
      </c>
      <c r="M56" s="159"/>
      <c r="N56" s="160" t="e">
        <f t="shared" si="20"/>
        <v>#DIV/0!</v>
      </c>
      <c r="O56" s="158">
        <f t="shared" si="21"/>
        <v>0</v>
      </c>
      <c r="P56" s="158" t="e">
        <f t="shared" si="22"/>
        <v>#DIV/0!</v>
      </c>
      <c r="Q56" s="161"/>
      <c r="R56" s="158" t="e">
        <f t="shared" si="23"/>
        <v>#DIV/0!</v>
      </c>
      <c r="S56" s="158">
        <f t="shared" si="24"/>
        <v>0</v>
      </c>
      <c r="T56" s="158" t="e">
        <f t="shared" si="25"/>
        <v>#DIV/0!</v>
      </c>
      <c r="U56" s="158" t="e">
        <f t="shared" si="33"/>
        <v>#DIV/0!</v>
      </c>
      <c r="V56" s="162" t="e">
        <f t="shared" si="6"/>
        <v>#DIV/0!</v>
      </c>
      <c r="W56" s="174"/>
    </row>
    <row r="57" spans="1:23" ht="390">
      <c r="A57" s="150" t="s">
        <v>126</v>
      </c>
      <c r="B57" s="172">
        <v>1143</v>
      </c>
      <c r="C57" s="173">
        <v>384000</v>
      </c>
      <c r="D57" s="166" t="s">
        <v>129</v>
      </c>
      <c r="E57" s="164" t="str">
        <f t="shared" si="32"/>
        <v>Tyson Foods</v>
      </c>
      <c r="F57" s="164" t="str">
        <f t="shared" si="32"/>
        <v>Net 30</v>
      </c>
      <c r="G57" s="171"/>
      <c r="H57" s="135" t="s">
        <v>40</v>
      </c>
      <c r="I57" s="155"/>
      <c r="J57" s="165"/>
      <c r="K57" s="157">
        <v>100154</v>
      </c>
      <c r="L57" s="158">
        <v>2.29</v>
      </c>
      <c r="M57" s="159"/>
      <c r="N57" s="160" t="e">
        <f t="shared" si="20"/>
        <v>#DIV/0!</v>
      </c>
      <c r="O57" s="158">
        <f t="shared" si="21"/>
        <v>0</v>
      </c>
      <c r="P57" s="158" t="e">
        <f t="shared" si="22"/>
        <v>#DIV/0!</v>
      </c>
      <c r="Q57" s="161"/>
      <c r="R57" s="158" t="e">
        <f t="shared" si="23"/>
        <v>#DIV/0!</v>
      </c>
      <c r="S57" s="158">
        <f t="shared" si="24"/>
        <v>0</v>
      </c>
      <c r="T57" s="158" t="e">
        <f t="shared" si="25"/>
        <v>#DIV/0!</v>
      </c>
      <c r="U57" s="158" t="e">
        <f t="shared" si="33"/>
        <v>#DIV/0!</v>
      </c>
      <c r="V57" s="162" t="e">
        <f t="shared" si="6"/>
        <v>#DIV/0!</v>
      </c>
      <c r="W57" s="174"/>
    </row>
    <row r="58" spans="1:23" ht="165">
      <c r="A58" s="150" t="s">
        <v>125</v>
      </c>
      <c r="B58" s="151">
        <v>1008</v>
      </c>
      <c r="C58" s="152">
        <v>960000</v>
      </c>
      <c r="D58" s="153" t="s">
        <v>117</v>
      </c>
      <c r="E58" s="171" t="s">
        <v>612</v>
      </c>
      <c r="F58" s="154"/>
      <c r="G58" s="154"/>
      <c r="H58" s="135"/>
      <c r="I58" s="155"/>
      <c r="J58" s="156"/>
      <c r="K58" s="157">
        <v>100154</v>
      </c>
      <c r="L58" s="158">
        <v>2.29</v>
      </c>
      <c r="M58" s="159"/>
      <c r="N58" s="160" t="e">
        <f t="shared" si="20"/>
        <v>#DIV/0!</v>
      </c>
      <c r="O58" s="158">
        <f t="shared" si="21"/>
        <v>0</v>
      </c>
      <c r="P58" s="158" t="e">
        <f t="shared" si="22"/>
        <v>#DIV/0!</v>
      </c>
      <c r="Q58" s="161"/>
      <c r="R58" s="158" t="e">
        <f t="shared" si="23"/>
        <v>#DIV/0!</v>
      </c>
      <c r="S58" s="158">
        <f t="shared" si="24"/>
        <v>0</v>
      </c>
      <c r="T58" s="158" t="e">
        <f t="shared" si="25"/>
        <v>#DIV/0!</v>
      </c>
      <c r="U58" s="158" t="e">
        <f>SUM(C58/J58)</f>
        <v>#DIV/0!</v>
      </c>
      <c r="V58" s="162" t="e">
        <f t="shared" si="6"/>
        <v>#DIV/0!</v>
      </c>
      <c r="W58" s="163"/>
    </row>
    <row r="59" spans="1:23" ht="255">
      <c r="A59" s="150" t="s">
        <v>125</v>
      </c>
      <c r="B59" s="151">
        <v>1019</v>
      </c>
      <c r="C59" s="152">
        <v>384000</v>
      </c>
      <c r="D59" s="153" t="s">
        <v>118</v>
      </c>
      <c r="E59" s="164" t="str">
        <f aca="true" t="shared" si="34" ref="E59:F65">E58</f>
        <v>National Food Group</v>
      </c>
      <c r="F59" s="164">
        <f t="shared" si="34"/>
        <v>0</v>
      </c>
      <c r="G59" s="154"/>
      <c r="H59" s="135"/>
      <c r="I59" s="155"/>
      <c r="J59" s="165"/>
      <c r="K59" s="157">
        <v>100154</v>
      </c>
      <c r="L59" s="158">
        <v>2.29</v>
      </c>
      <c r="M59" s="159"/>
      <c r="N59" s="160" t="e">
        <f t="shared" si="20"/>
        <v>#DIV/0!</v>
      </c>
      <c r="O59" s="158">
        <f t="shared" si="21"/>
        <v>0</v>
      </c>
      <c r="P59" s="158" t="e">
        <f t="shared" si="22"/>
        <v>#DIV/0!</v>
      </c>
      <c r="Q59" s="161"/>
      <c r="R59" s="158" t="e">
        <f t="shared" si="23"/>
        <v>#DIV/0!</v>
      </c>
      <c r="S59" s="158">
        <f t="shared" si="24"/>
        <v>0</v>
      </c>
      <c r="T59" s="158" t="e">
        <f t="shared" si="25"/>
        <v>#DIV/0!</v>
      </c>
      <c r="U59" s="158" t="e">
        <f aca="true" t="shared" si="35" ref="U59:U65">SUM(C59/J59)</f>
        <v>#DIV/0!</v>
      </c>
      <c r="V59" s="162" t="e">
        <f t="shared" si="6"/>
        <v>#DIV/0!</v>
      </c>
      <c r="W59" s="163"/>
    </row>
    <row r="60" spans="1:23" ht="195">
      <c r="A60" s="150" t="s">
        <v>125</v>
      </c>
      <c r="B60" s="151">
        <v>1264</v>
      </c>
      <c r="C60" s="152">
        <v>212328</v>
      </c>
      <c r="D60" s="166" t="s">
        <v>119</v>
      </c>
      <c r="E60" s="164" t="str">
        <f t="shared" si="34"/>
        <v>National Food Group</v>
      </c>
      <c r="F60" s="164">
        <f t="shared" si="34"/>
        <v>0</v>
      </c>
      <c r="G60" s="167"/>
      <c r="H60" s="135"/>
      <c r="I60" s="155"/>
      <c r="J60" s="165"/>
      <c r="K60" s="157">
        <v>110242</v>
      </c>
      <c r="L60" s="158">
        <v>1.8</v>
      </c>
      <c r="M60" s="159"/>
      <c r="N60" s="160" t="e">
        <f t="shared" si="20"/>
        <v>#DIV/0!</v>
      </c>
      <c r="O60" s="158">
        <f t="shared" si="21"/>
        <v>0</v>
      </c>
      <c r="P60" s="158" t="e">
        <f t="shared" si="22"/>
        <v>#DIV/0!</v>
      </c>
      <c r="Q60" s="161"/>
      <c r="R60" s="158" t="e">
        <f t="shared" si="23"/>
        <v>#DIV/0!</v>
      </c>
      <c r="S60" s="158">
        <f t="shared" si="24"/>
        <v>0</v>
      </c>
      <c r="T60" s="158" t="e">
        <f t="shared" si="25"/>
        <v>#DIV/0!</v>
      </c>
      <c r="U60" s="158" t="e">
        <f t="shared" si="35"/>
        <v>#DIV/0!</v>
      </c>
      <c r="V60" s="162" t="e">
        <f t="shared" si="6"/>
        <v>#DIV/0!</v>
      </c>
      <c r="W60" s="168"/>
    </row>
    <row r="61" spans="1:23" ht="240">
      <c r="A61" s="150" t="s">
        <v>125</v>
      </c>
      <c r="B61" s="151">
        <v>1205</v>
      </c>
      <c r="C61" s="152">
        <v>334180</v>
      </c>
      <c r="D61" s="166" t="s">
        <v>120</v>
      </c>
      <c r="E61" s="164" t="str">
        <f t="shared" si="34"/>
        <v>National Food Group</v>
      </c>
      <c r="F61" s="164">
        <f t="shared" si="34"/>
        <v>0</v>
      </c>
      <c r="G61" s="167"/>
      <c r="H61" s="135"/>
      <c r="I61" s="155"/>
      <c r="J61" s="165"/>
      <c r="K61" s="157">
        <v>110242</v>
      </c>
      <c r="L61" s="158">
        <v>1.8</v>
      </c>
      <c r="M61" s="159"/>
      <c r="N61" s="160" t="e">
        <f t="shared" si="20"/>
        <v>#DIV/0!</v>
      </c>
      <c r="O61" s="158">
        <f t="shared" si="21"/>
        <v>0</v>
      </c>
      <c r="P61" s="158" t="e">
        <f t="shared" si="22"/>
        <v>#DIV/0!</v>
      </c>
      <c r="Q61" s="161"/>
      <c r="R61" s="158" t="e">
        <f t="shared" si="23"/>
        <v>#DIV/0!</v>
      </c>
      <c r="S61" s="158">
        <f t="shared" si="24"/>
        <v>0</v>
      </c>
      <c r="T61" s="158" t="e">
        <f t="shared" si="25"/>
        <v>#DIV/0!</v>
      </c>
      <c r="U61" s="158" t="e">
        <f t="shared" si="35"/>
        <v>#DIV/0!</v>
      </c>
      <c r="V61" s="162" t="e">
        <f t="shared" si="6"/>
        <v>#DIV/0!</v>
      </c>
      <c r="W61" s="168"/>
    </row>
    <row r="62" spans="1:23" ht="210">
      <c r="A62" s="150" t="s">
        <v>125</v>
      </c>
      <c r="B62" s="151">
        <v>1712</v>
      </c>
      <c r="C62" s="152">
        <v>320000</v>
      </c>
      <c r="D62" s="169" t="s">
        <v>121</v>
      </c>
      <c r="E62" s="164" t="str">
        <f t="shared" si="34"/>
        <v>National Food Group</v>
      </c>
      <c r="F62" s="164">
        <f t="shared" si="34"/>
        <v>0</v>
      </c>
      <c r="G62" s="170"/>
      <c r="H62" s="135"/>
      <c r="I62" s="155"/>
      <c r="J62" s="165"/>
      <c r="K62" s="157">
        <v>100154</v>
      </c>
      <c r="L62" s="158">
        <v>2.29</v>
      </c>
      <c r="M62" s="159"/>
      <c r="N62" s="160" t="e">
        <f t="shared" si="20"/>
        <v>#DIV/0!</v>
      </c>
      <c r="O62" s="158">
        <f t="shared" si="21"/>
        <v>0</v>
      </c>
      <c r="P62" s="158" t="e">
        <f t="shared" si="22"/>
        <v>#DIV/0!</v>
      </c>
      <c r="Q62" s="161"/>
      <c r="R62" s="158" t="e">
        <f t="shared" si="23"/>
        <v>#DIV/0!</v>
      </c>
      <c r="S62" s="158">
        <f t="shared" si="24"/>
        <v>0</v>
      </c>
      <c r="T62" s="158" t="e">
        <f t="shared" si="25"/>
        <v>#DIV/0!</v>
      </c>
      <c r="U62" s="158" t="e">
        <f t="shared" si="35"/>
        <v>#DIV/0!</v>
      </c>
      <c r="V62" s="162" t="e">
        <f t="shared" si="6"/>
        <v>#DIV/0!</v>
      </c>
      <c r="W62" s="163"/>
    </row>
    <row r="63" spans="1:23" ht="225">
      <c r="A63" s="150" t="s">
        <v>125</v>
      </c>
      <c r="B63" s="151">
        <v>1012</v>
      </c>
      <c r="C63" s="152">
        <v>960000</v>
      </c>
      <c r="D63" s="169" t="s">
        <v>122</v>
      </c>
      <c r="E63" s="164" t="str">
        <f t="shared" si="34"/>
        <v>National Food Group</v>
      </c>
      <c r="F63" s="164">
        <f t="shared" si="34"/>
        <v>0</v>
      </c>
      <c r="G63" s="171"/>
      <c r="H63" s="138"/>
      <c r="I63" s="155"/>
      <c r="J63" s="165"/>
      <c r="K63" s="157">
        <v>100154</v>
      </c>
      <c r="L63" s="158">
        <v>2.29</v>
      </c>
      <c r="M63" s="159"/>
      <c r="N63" s="160" t="e">
        <f t="shared" si="20"/>
        <v>#DIV/0!</v>
      </c>
      <c r="O63" s="158">
        <f t="shared" si="21"/>
        <v>0</v>
      </c>
      <c r="P63" s="158" t="e">
        <f t="shared" si="22"/>
        <v>#DIV/0!</v>
      </c>
      <c r="Q63" s="161"/>
      <c r="R63" s="158" t="e">
        <f t="shared" si="23"/>
        <v>#DIV/0!</v>
      </c>
      <c r="S63" s="158">
        <f t="shared" si="24"/>
        <v>0</v>
      </c>
      <c r="T63" s="158" t="e">
        <f t="shared" si="25"/>
        <v>#DIV/0!</v>
      </c>
      <c r="U63" s="158" t="e">
        <f t="shared" si="35"/>
        <v>#DIV/0!</v>
      </c>
      <c r="V63" s="162" t="e">
        <f t="shared" si="6"/>
        <v>#DIV/0!</v>
      </c>
      <c r="W63" s="163"/>
    </row>
    <row r="64" spans="1:23" ht="240">
      <c r="A64" s="150" t="s">
        <v>126</v>
      </c>
      <c r="B64" s="172">
        <v>1710</v>
      </c>
      <c r="C64" s="173">
        <v>384000</v>
      </c>
      <c r="D64" s="166" t="s">
        <v>128</v>
      </c>
      <c r="E64" s="164" t="str">
        <f t="shared" si="34"/>
        <v>National Food Group</v>
      </c>
      <c r="F64" s="164">
        <f t="shared" si="34"/>
        <v>0</v>
      </c>
      <c r="G64" s="171" t="s">
        <v>612</v>
      </c>
      <c r="H64" s="138" t="s">
        <v>613</v>
      </c>
      <c r="I64" s="155">
        <v>30</v>
      </c>
      <c r="J64" s="165">
        <v>96</v>
      </c>
      <c r="K64" s="157">
        <v>100225</v>
      </c>
      <c r="L64" s="158">
        <v>0.6673</v>
      </c>
      <c r="M64" s="159">
        <v>39.5</v>
      </c>
      <c r="N64" s="160">
        <f t="shared" si="20"/>
        <v>0.4114583333333333</v>
      </c>
      <c r="O64" s="158">
        <f t="shared" si="21"/>
        <v>26.35835</v>
      </c>
      <c r="P64" s="158">
        <f t="shared" si="22"/>
        <v>0.27456614583333333</v>
      </c>
      <c r="Q64" s="161">
        <v>16</v>
      </c>
      <c r="R64" s="158">
        <f t="shared" si="23"/>
        <v>0.16666666666666666</v>
      </c>
      <c r="S64" s="158">
        <f t="shared" si="24"/>
        <v>42.35835</v>
      </c>
      <c r="T64" s="158">
        <f t="shared" si="25"/>
        <v>0.4412328125</v>
      </c>
      <c r="U64" s="158">
        <f t="shared" si="35"/>
        <v>4000</v>
      </c>
      <c r="V64" s="162">
        <f t="shared" si="6"/>
        <v>64000</v>
      </c>
      <c r="W64" s="174"/>
    </row>
    <row r="65" spans="1:23" ht="390">
      <c r="A65" s="150" t="s">
        <v>126</v>
      </c>
      <c r="B65" s="172">
        <v>1143</v>
      </c>
      <c r="C65" s="173">
        <v>384000</v>
      </c>
      <c r="D65" s="166" t="s">
        <v>129</v>
      </c>
      <c r="E65" s="164" t="str">
        <f t="shared" si="34"/>
        <v>National Food Group</v>
      </c>
      <c r="F65" s="164">
        <f t="shared" si="34"/>
        <v>0</v>
      </c>
      <c r="G65" s="171" t="s">
        <v>612</v>
      </c>
      <c r="H65" s="138" t="s">
        <v>614</v>
      </c>
      <c r="I65" s="155">
        <v>30</v>
      </c>
      <c r="J65" s="165">
        <v>96</v>
      </c>
      <c r="K65" s="157">
        <v>100258</v>
      </c>
      <c r="L65" s="158">
        <v>0.72</v>
      </c>
      <c r="M65" s="159">
        <v>23.5</v>
      </c>
      <c r="N65" s="160">
        <f t="shared" si="20"/>
        <v>0.24479166666666666</v>
      </c>
      <c r="O65" s="158">
        <f t="shared" si="21"/>
        <v>16.919999999999998</v>
      </c>
      <c r="P65" s="158">
        <f t="shared" si="22"/>
        <v>0.17625</v>
      </c>
      <c r="Q65" s="161">
        <v>16</v>
      </c>
      <c r="R65" s="158">
        <f t="shared" si="23"/>
        <v>0.16666666666666666</v>
      </c>
      <c r="S65" s="158">
        <f t="shared" si="24"/>
        <v>32.92</v>
      </c>
      <c r="T65" s="158">
        <f t="shared" si="25"/>
        <v>0.3429166666666667</v>
      </c>
      <c r="U65" s="158">
        <f t="shared" si="35"/>
        <v>4000</v>
      </c>
      <c r="V65" s="162">
        <f t="shared" si="6"/>
        <v>64000</v>
      </c>
      <c r="W65" s="174" t="s">
        <v>615</v>
      </c>
    </row>
    <row r="66" spans="1:23" ht="165">
      <c r="A66" s="150" t="s">
        <v>125</v>
      </c>
      <c r="B66" s="151">
        <v>1008</v>
      </c>
      <c r="C66" s="152">
        <v>960000</v>
      </c>
      <c r="D66" s="153" t="s">
        <v>117</v>
      </c>
      <c r="E66" s="154" t="s">
        <v>237</v>
      </c>
      <c r="F66" s="154" t="s">
        <v>616</v>
      </c>
      <c r="G66" s="154" t="s">
        <v>237</v>
      </c>
      <c r="H66" s="135" t="s">
        <v>617</v>
      </c>
      <c r="I66" s="155">
        <v>30</v>
      </c>
      <c r="J66" s="156">
        <v>240</v>
      </c>
      <c r="K66" s="157">
        <v>100154</v>
      </c>
      <c r="L66" s="158">
        <v>2.29</v>
      </c>
      <c r="M66" s="159">
        <v>50.85</v>
      </c>
      <c r="N66" s="160">
        <f t="shared" si="20"/>
        <v>0.211875</v>
      </c>
      <c r="O66" s="158">
        <f t="shared" si="21"/>
        <v>116.4465</v>
      </c>
      <c r="P66" s="158">
        <f t="shared" si="22"/>
        <v>0.48519375000000003</v>
      </c>
      <c r="Q66" s="161">
        <v>18</v>
      </c>
      <c r="R66" s="158">
        <f t="shared" si="23"/>
        <v>0.075</v>
      </c>
      <c r="S66" s="158">
        <f t="shared" si="24"/>
        <v>134.44650000000001</v>
      </c>
      <c r="T66" s="158">
        <f t="shared" si="25"/>
        <v>0.56019375</v>
      </c>
      <c r="U66" s="158">
        <f>SUM(C66/J66)</f>
        <v>4000</v>
      </c>
      <c r="V66" s="162">
        <f aca="true" t="shared" si="36" ref="V66:V81">R66*C66</f>
        <v>72000</v>
      </c>
      <c r="W66" s="163"/>
    </row>
    <row r="67" spans="1:23" ht="255">
      <c r="A67" s="150" t="s">
        <v>125</v>
      </c>
      <c r="B67" s="151">
        <v>1019</v>
      </c>
      <c r="C67" s="152">
        <v>384000</v>
      </c>
      <c r="D67" s="153" t="s">
        <v>118</v>
      </c>
      <c r="E67" s="164" t="str">
        <f aca="true" t="shared" si="37" ref="E67:F73">E66</f>
        <v>JTM</v>
      </c>
      <c r="F67" s="164" t="str">
        <f t="shared" si="37"/>
        <v>net 30</v>
      </c>
      <c r="G67" s="154" t="s">
        <v>237</v>
      </c>
      <c r="H67" s="135" t="s">
        <v>618</v>
      </c>
      <c r="I67" s="155">
        <v>30</v>
      </c>
      <c r="J67" s="165">
        <v>195</v>
      </c>
      <c r="K67" s="157">
        <v>100154</v>
      </c>
      <c r="L67" s="158">
        <v>2.29</v>
      </c>
      <c r="M67" s="159">
        <v>36.53</v>
      </c>
      <c r="N67" s="160">
        <f t="shared" si="20"/>
        <v>0.18733333333333335</v>
      </c>
      <c r="O67" s="158">
        <f t="shared" si="21"/>
        <v>83.6537</v>
      </c>
      <c r="P67" s="158">
        <f t="shared" si="22"/>
        <v>0.4289933333333334</v>
      </c>
      <c r="Q67" s="161">
        <v>22</v>
      </c>
      <c r="R67" s="158">
        <f t="shared" si="23"/>
        <v>0.11282051282051282</v>
      </c>
      <c r="S67" s="158">
        <f t="shared" si="24"/>
        <v>105.6537</v>
      </c>
      <c r="T67" s="158">
        <f t="shared" si="25"/>
        <v>0.5418138461538462</v>
      </c>
      <c r="U67" s="158">
        <f aca="true" t="shared" si="38" ref="U67:U73">SUM(C67/J67)</f>
        <v>1969.2307692307693</v>
      </c>
      <c r="V67" s="162">
        <f t="shared" si="36"/>
        <v>43323.07692307692</v>
      </c>
      <c r="W67" s="163"/>
    </row>
    <row r="68" spans="1:23" ht="195">
      <c r="A68" s="150" t="s">
        <v>125</v>
      </c>
      <c r="B68" s="151">
        <v>1264</v>
      </c>
      <c r="C68" s="152">
        <v>212328</v>
      </c>
      <c r="D68" s="166" t="s">
        <v>119</v>
      </c>
      <c r="E68" s="164" t="str">
        <f t="shared" si="37"/>
        <v>JTM</v>
      </c>
      <c r="F68" s="164" t="str">
        <f t="shared" si="37"/>
        <v>net 30</v>
      </c>
      <c r="G68" s="167"/>
      <c r="H68" s="135"/>
      <c r="I68" s="155"/>
      <c r="J68" s="165"/>
      <c r="K68" s="157">
        <v>110242</v>
      </c>
      <c r="L68" s="158">
        <v>1.8</v>
      </c>
      <c r="M68" s="159"/>
      <c r="N68" s="160" t="e">
        <f t="shared" si="20"/>
        <v>#DIV/0!</v>
      </c>
      <c r="O68" s="158">
        <f t="shared" si="21"/>
        <v>0</v>
      </c>
      <c r="P68" s="158" t="e">
        <f t="shared" si="22"/>
        <v>#DIV/0!</v>
      </c>
      <c r="Q68" s="161"/>
      <c r="R68" s="158" t="e">
        <f t="shared" si="23"/>
        <v>#DIV/0!</v>
      </c>
      <c r="S68" s="158">
        <f t="shared" si="24"/>
        <v>0</v>
      </c>
      <c r="T68" s="158" t="e">
        <f t="shared" si="25"/>
        <v>#DIV/0!</v>
      </c>
      <c r="U68" s="158" t="e">
        <f t="shared" si="38"/>
        <v>#DIV/0!</v>
      </c>
      <c r="V68" s="162" t="e">
        <f t="shared" si="36"/>
        <v>#DIV/0!</v>
      </c>
      <c r="W68" s="168"/>
    </row>
    <row r="69" spans="1:23" ht="240">
      <c r="A69" s="150" t="s">
        <v>125</v>
      </c>
      <c r="B69" s="151">
        <v>1205</v>
      </c>
      <c r="C69" s="152">
        <v>334180</v>
      </c>
      <c r="D69" s="166" t="s">
        <v>120</v>
      </c>
      <c r="E69" s="164" t="str">
        <f t="shared" si="37"/>
        <v>JTM</v>
      </c>
      <c r="F69" s="164" t="str">
        <f t="shared" si="37"/>
        <v>net 30</v>
      </c>
      <c r="G69" s="167"/>
      <c r="H69" s="135"/>
      <c r="I69" s="155"/>
      <c r="J69" s="165"/>
      <c r="K69" s="157">
        <v>110242</v>
      </c>
      <c r="L69" s="158">
        <v>1.8</v>
      </c>
      <c r="M69" s="159"/>
      <c r="N69" s="160" t="e">
        <f t="shared" si="20"/>
        <v>#DIV/0!</v>
      </c>
      <c r="O69" s="158">
        <f t="shared" si="21"/>
        <v>0</v>
      </c>
      <c r="P69" s="158" t="e">
        <f t="shared" si="22"/>
        <v>#DIV/0!</v>
      </c>
      <c r="Q69" s="161"/>
      <c r="R69" s="158" t="e">
        <f t="shared" si="23"/>
        <v>#DIV/0!</v>
      </c>
      <c r="S69" s="158">
        <f t="shared" si="24"/>
        <v>0</v>
      </c>
      <c r="T69" s="158" t="e">
        <f t="shared" si="25"/>
        <v>#DIV/0!</v>
      </c>
      <c r="U69" s="158" t="e">
        <f t="shared" si="38"/>
        <v>#DIV/0!</v>
      </c>
      <c r="V69" s="162" t="e">
        <f t="shared" si="36"/>
        <v>#DIV/0!</v>
      </c>
      <c r="W69" s="168"/>
    </row>
    <row r="70" spans="1:23" ht="210">
      <c r="A70" s="150" t="s">
        <v>125</v>
      </c>
      <c r="B70" s="151">
        <v>1712</v>
      </c>
      <c r="C70" s="152">
        <v>320000</v>
      </c>
      <c r="D70" s="169" t="s">
        <v>121</v>
      </c>
      <c r="E70" s="164" t="str">
        <f t="shared" si="37"/>
        <v>JTM</v>
      </c>
      <c r="F70" s="164" t="str">
        <f t="shared" si="37"/>
        <v>net 30</v>
      </c>
      <c r="G70" s="170"/>
      <c r="H70" s="135"/>
      <c r="I70" s="155"/>
      <c r="J70" s="165"/>
      <c r="K70" s="157">
        <v>100154</v>
      </c>
      <c r="L70" s="158">
        <v>2.29</v>
      </c>
      <c r="M70" s="159"/>
      <c r="N70" s="160" t="e">
        <f t="shared" si="20"/>
        <v>#DIV/0!</v>
      </c>
      <c r="O70" s="158">
        <f t="shared" si="21"/>
        <v>0</v>
      </c>
      <c r="P70" s="158" t="e">
        <f t="shared" si="22"/>
        <v>#DIV/0!</v>
      </c>
      <c r="Q70" s="161"/>
      <c r="R70" s="158" t="e">
        <f t="shared" si="23"/>
        <v>#DIV/0!</v>
      </c>
      <c r="S70" s="158">
        <f t="shared" si="24"/>
        <v>0</v>
      </c>
      <c r="T70" s="158" t="e">
        <f t="shared" si="25"/>
        <v>#DIV/0!</v>
      </c>
      <c r="U70" s="158" t="e">
        <f t="shared" si="38"/>
        <v>#DIV/0!</v>
      </c>
      <c r="V70" s="162" t="e">
        <f t="shared" si="36"/>
        <v>#DIV/0!</v>
      </c>
      <c r="W70" s="163"/>
    </row>
    <row r="71" spans="1:23" ht="225">
      <c r="A71" s="150" t="s">
        <v>125</v>
      </c>
      <c r="B71" s="151">
        <v>1012</v>
      </c>
      <c r="C71" s="152">
        <v>960000</v>
      </c>
      <c r="D71" s="169" t="s">
        <v>122</v>
      </c>
      <c r="E71" s="164" t="str">
        <f t="shared" si="37"/>
        <v>JTM</v>
      </c>
      <c r="F71" s="164" t="str">
        <f t="shared" si="37"/>
        <v>net 30</v>
      </c>
      <c r="G71" s="171" t="s">
        <v>237</v>
      </c>
      <c r="H71" s="138" t="s">
        <v>619</v>
      </c>
      <c r="I71" s="155">
        <v>30</v>
      </c>
      <c r="J71" s="165">
        <v>171</v>
      </c>
      <c r="K71" s="157">
        <v>100154</v>
      </c>
      <c r="L71" s="158">
        <v>2.29</v>
      </c>
      <c r="M71" s="159">
        <v>22.94</v>
      </c>
      <c r="N71" s="160">
        <f t="shared" si="20"/>
        <v>0.13415204678362574</v>
      </c>
      <c r="O71" s="158">
        <f t="shared" si="21"/>
        <v>52.5326</v>
      </c>
      <c r="P71" s="158">
        <f t="shared" si="22"/>
        <v>0.307208187134503</v>
      </c>
      <c r="Q71" s="161">
        <v>22.23</v>
      </c>
      <c r="R71" s="158">
        <f t="shared" si="23"/>
        <v>0.13</v>
      </c>
      <c r="S71" s="158">
        <f t="shared" si="24"/>
        <v>74.7626</v>
      </c>
      <c r="T71" s="158">
        <f t="shared" si="25"/>
        <v>0.43720818713450293</v>
      </c>
      <c r="U71" s="158">
        <f t="shared" si="38"/>
        <v>5614.035087719299</v>
      </c>
      <c r="V71" s="162">
        <f t="shared" si="36"/>
        <v>124800</v>
      </c>
      <c r="W71" s="163"/>
    </row>
    <row r="72" spans="1:23" ht="240">
      <c r="A72" s="150" t="s">
        <v>126</v>
      </c>
      <c r="B72" s="172">
        <v>1710</v>
      </c>
      <c r="C72" s="173">
        <v>384000</v>
      </c>
      <c r="D72" s="166" t="s">
        <v>128</v>
      </c>
      <c r="E72" s="164" t="str">
        <f t="shared" si="37"/>
        <v>JTM</v>
      </c>
      <c r="F72" s="164" t="str">
        <f t="shared" si="37"/>
        <v>net 30</v>
      </c>
      <c r="G72" s="171"/>
      <c r="H72" s="138"/>
      <c r="I72" s="155"/>
      <c r="J72" s="165"/>
      <c r="K72" s="157">
        <v>100154</v>
      </c>
      <c r="L72" s="158">
        <v>2.29</v>
      </c>
      <c r="M72" s="159"/>
      <c r="N72" s="160" t="e">
        <f>M72/J72</f>
        <v>#DIV/0!</v>
      </c>
      <c r="O72" s="158">
        <f>L72*M72</f>
        <v>0</v>
      </c>
      <c r="P72" s="158" t="e">
        <f>N72*L72</f>
        <v>#DIV/0!</v>
      </c>
      <c r="Q72" s="161"/>
      <c r="R72" s="158" t="e">
        <f>Q72/J72</f>
        <v>#DIV/0!</v>
      </c>
      <c r="S72" s="158">
        <f>O72+Q72</f>
        <v>0</v>
      </c>
      <c r="T72" s="158" t="e">
        <f>S72/J72</f>
        <v>#DIV/0!</v>
      </c>
      <c r="U72" s="158" t="e">
        <f t="shared" si="38"/>
        <v>#DIV/0!</v>
      </c>
      <c r="V72" s="162" t="e">
        <f t="shared" si="36"/>
        <v>#DIV/0!</v>
      </c>
      <c r="W72" s="174"/>
    </row>
    <row r="73" spans="1:23" ht="390">
      <c r="A73" s="150" t="s">
        <v>126</v>
      </c>
      <c r="B73" s="172">
        <v>1143</v>
      </c>
      <c r="C73" s="173">
        <v>384000</v>
      </c>
      <c r="D73" s="166" t="s">
        <v>129</v>
      </c>
      <c r="E73" s="164" t="str">
        <f t="shared" si="37"/>
        <v>JTM</v>
      </c>
      <c r="F73" s="164" t="str">
        <f t="shared" si="37"/>
        <v>net 30</v>
      </c>
      <c r="G73" s="171"/>
      <c r="H73" s="138"/>
      <c r="I73" s="155"/>
      <c r="J73" s="165"/>
      <c r="K73" s="157">
        <v>100154</v>
      </c>
      <c r="L73" s="158">
        <v>2.29</v>
      </c>
      <c r="M73" s="159"/>
      <c r="N73" s="160" t="e">
        <f>M73/J73</f>
        <v>#DIV/0!</v>
      </c>
      <c r="O73" s="158">
        <f>L73*M73</f>
        <v>0</v>
      </c>
      <c r="P73" s="158" t="e">
        <f>N73*L73</f>
        <v>#DIV/0!</v>
      </c>
      <c r="Q73" s="161"/>
      <c r="R73" s="158" t="e">
        <f>Q73/J73</f>
        <v>#DIV/0!</v>
      </c>
      <c r="S73" s="158">
        <f>O73+Q73</f>
        <v>0</v>
      </c>
      <c r="T73" s="158" t="e">
        <f>S73/J73</f>
        <v>#DIV/0!</v>
      </c>
      <c r="U73" s="158" t="e">
        <f t="shared" si="38"/>
        <v>#DIV/0!</v>
      </c>
      <c r="V73" s="162" t="e">
        <f t="shared" si="36"/>
        <v>#DIV/0!</v>
      </c>
      <c r="W73" s="174"/>
    </row>
    <row r="74" spans="1:23" ht="165">
      <c r="A74" s="150" t="s">
        <v>125</v>
      </c>
      <c r="B74" s="151">
        <v>1008</v>
      </c>
      <c r="C74" s="152">
        <v>960000</v>
      </c>
      <c r="D74" s="153" t="s">
        <v>117</v>
      </c>
      <c r="E74" s="154" t="s">
        <v>620</v>
      </c>
      <c r="F74" s="154" t="s">
        <v>621</v>
      </c>
      <c r="G74" s="154" t="s">
        <v>620</v>
      </c>
      <c r="H74" s="135" t="s">
        <v>622</v>
      </c>
      <c r="I74" s="155">
        <v>30</v>
      </c>
      <c r="J74" s="165">
        <v>240</v>
      </c>
      <c r="K74" s="157">
        <v>100154</v>
      </c>
      <c r="L74" s="158">
        <v>2.29</v>
      </c>
      <c r="M74" s="159">
        <v>47.72</v>
      </c>
      <c r="N74" s="160">
        <f aca="true" t="shared" si="39" ref="N74:N81">M74/J74</f>
        <v>0.19883333333333333</v>
      </c>
      <c r="O74" s="158">
        <f aca="true" t="shared" si="40" ref="O74:O81">L74*M74</f>
        <v>109.2788</v>
      </c>
      <c r="P74" s="158">
        <f aca="true" t="shared" si="41" ref="P74:P81">N74*L74</f>
        <v>0.45532833333333333</v>
      </c>
      <c r="Q74" s="161">
        <v>18.31</v>
      </c>
      <c r="R74" s="158">
        <f aca="true" t="shared" si="42" ref="R74:R81">Q74/J74</f>
        <v>0.07629166666666666</v>
      </c>
      <c r="S74" s="158">
        <f aca="true" t="shared" si="43" ref="S74:S81">O74+Q74</f>
        <v>127.5888</v>
      </c>
      <c r="T74" s="158">
        <f aca="true" t="shared" si="44" ref="T74:T81">S74/J74</f>
        <v>0.53162</v>
      </c>
      <c r="U74" s="158">
        <f>SUM(C74/J74)</f>
        <v>4000</v>
      </c>
      <c r="V74" s="162">
        <f t="shared" si="36"/>
        <v>73240</v>
      </c>
      <c r="W74" s="163" t="s">
        <v>623</v>
      </c>
    </row>
    <row r="75" spans="1:23" ht="255">
      <c r="A75" s="150" t="s">
        <v>125</v>
      </c>
      <c r="B75" s="151">
        <v>1019</v>
      </c>
      <c r="C75" s="152">
        <v>384000</v>
      </c>
      <c r="D75" s="153" t="s">
        <v>118</v>
      </c>
      <c r="E75" s="164" t="str">
        <f aca="true" t="shared" si="45" ref="E75:F81">E74</f>
        <v>APF</v>
      </c>
      <c r="F75" s="164" t="str">
        <f t="shared" si="45"/>
        <v>Net 14 days</v>
      </c>
      <c r="G75" s="154" t="s">
        <v>620</v>
      </c>
      <c r="H75" s="175" t="s">
        <v>624</v>
      </c>
      <c r="I75" s="155">
        <v>21.25</v>
      </c>
      <c r="J75" s="165">
        <v>170</v>
      </c>
      <c r="K75" s="157">
        <v>100154</v>
      </c>
      <c r="L75" s="158">
        <v>2.29</v>
      </c>
      <c r="M75" s="159">
        <v>34.22</v>
      </c>
      <c r="N75" s="160">
        <f t="shared" si="39"/>
        <v>0.20129411764705882</v>
      </c>
      <c r="O75" s="158">
        <f t="shared" si="40"/>
        <v>78.3638</v>
      </c>
      <c r="P75" s="158">
        <f t="shared" si="41"/>
        <v>0.4609635294117647</v>
      </c>
      <c r="Q75" s="161">
        <v>14.28</v>
      </c>
      <c r="R75" s="158">
        <f t="shared" si="42"/>
        <v>0.08399999999999999</v>
      </c>
      <c r="S75" s="158">
        <f t="shared" si="43"/>
        <v>92.6438</v>
      </c>
      <c r="T75" s="158">
        <f t="shared" si="44"/>
        <v>0.5449635294117647</v>
      </c>
      <c r="U75" s="158">
        <f aca="true" t="shared" si="46" ref="U75:U81">SUM(C75/J75)</f>
        <v>2258.823529411765</v>
      </c>
      <c r="V75" s="162">
        <f t="shared" si="36"/>
        <v>32255.999999999996</v>
      </c>
      <c r="W75" s="163"/>
    </row>
    <row r="76" spans="1:23" ht="195">
      <c r="A76" s="150" t="s">
        <v>125</v>
      </c>
      <c r="B76" s="151">
        <v>1264</v>
      </c>
      <c r="C76" s="152">
        <v>212328</v>
      </c>
      <c r="D76" s="166" t="s">
        <v>119</v>
      </c>
      <c r="E76" s="164" t="str">
        <f t="shared" si="45"/>
        <v>APF</v>
      </c>
      <c r="F76" s="164" t="str">
        <f t="shared" si="45"/>
        <v>Net 14 days</v>
      </c>
      <c r="G76" s="167"/>
      <c r="H76" s="135"/>
      <c r="I76" s="155"/>
      <c r="J76" s="165"/>
      <c r="K76" s="157">
        <v>110242</v>
      </c>
      <c r="L76" s="158">
        <v>1.8</v>
      </c>
      <c r="M76" s="159"/>
      <c r="N76" s="160" t="e">
        <f t="shared" si="39"/>
        <v>#DIV/0!</v>
      </c>
      <c r="O76" s="158">
        <f t="shared" si="40"/>
        <v>0</v>
      </c>
      <c r="P76" s="158" t="e">
        <f t="shared" si="41"/>
        <v>#DIV/0!</v>
      </c>
      <c r="Q76" s="161"/>
      <c r="R76" s="158" t="e">
        <f t="shared" si="42"/>
        <v>#DIV/0!</v>
      </c>
      <c r="S76" s="158">
        <f t="shared" si="43"/>
        <v>0</v>
      </c>
      <c r="T76" s="158" t="e">
        <f t="shared" si="44"/>
        <v>#DIV/0!</v>
      </c>
      <c r="U76" s="158" t="e">
        <f t="shared" si="46"/>
        <v>#DIV/0!</v>
      </c>
      <c r="V76" s="162" t="e">
        <f t="shared" si="36"/>
        <v>#DIV/0!</v>
      </c>
      <c r="W76" s="168"/>
    </row>
    <row r="77" spans="1:23" ht="240">
      <c r="A77" s="150" t="s">
        <v>125</v>
      </c>
      <c r="B77" s="151">
        <v>1205</v>
      </c>
      <c r="C77" s="152">
        <v>334180</v>
      </c>
      <c r="D77" s="166" t="s">
        <v>120</v>
      </c>
      <c r="E77" s="164" t="str">
        <f t="shared" si="45"/>
        <v>APF</v>
      </c>
      <c r="F77" s="164" t="str">
        <f t="shared" si="45"/>
        <v>Net 14 days</v>
      </c>
      <c r="G77" s="167"/>
      <c r="H77" s="135"/>
      <c r="I77" s="155"/>
      <c r="J77" s="165"/>
      <c r="K77" s="157">
        <v>110242</v>
      </c>
      <c r="L77" s="158">
        <v>1.8</v>
      </c>
      <c r="M77" s="159"/>
      <c r="N77" s="160" t="e">
        <f t="shared" si="39"/>
        <v>#DIV/0!</v>
      </c>
      <c r="O77" s="158">
        <f t="shared" si="40"/>
        <v>0</v>
      </c>
      <c r="P77" s="158" t="e">
        <f t="shared" si="41"/>
        <v>#DIV/0!</v>
      </c>
      <c r="Q77" s="161"/>
      <c r="R77" s="158" t="e">
        <f t="shared" si="42"/>
        <v>#DIV/0!</v>
      </c>
      <c r="S77" s="158">
        <f t="shared" si="43"/>
        <v>0</v>
      </c>
      <c r="T77" s="158" t="e">
        <f t="shared" si="44"/>
        <v>#DIV/0!</v>
      </c>
      <c r="U77" s="158" t="e">
        <f t="shared" si="46"/>
        <v>#DIV/0!</v>
      </c>
      <c r="V77" s="162" t="e">
        <f t="shared" si="36"/>
        <v>#DIV/0!</v>
      </c>
      <c r="W77" s="168"/>
    </row>
    <row r="78" spans="1:23" ht="195">
      <c r="A78" s="150" t="s">
        <v>125</v>
      </c>
      <c r="B78" s="151">
        <v>1712</v>
      </c>
      <c r="C78" s="152">
        <v>320000</v>
      </c>
      <c r="D78" s="169" t="s">
        <v>594</v>
      </c>
      <c r="E78" s="164" t="str">
        <f t="shared" si="45"/>
        <v>APF</v>
      </c>
      <c r="F78" s="164" t="str">
        <f t="shared" si="45"/>
        <v>Net 14 days</v>
      </c>
      <c r="G78" s="170"/>
      <c r="H78" s="135"/>
      <c r="I78" s="155"/>
      <c r="J78" s="165"/>
      <c r="K78" s="157">
        <v>100154</v>
      </c>
      <c r="L78" s="158">
        <v>2.29</v>
      </c>
      <c r="M78" s="159"/>
      <c r="N78" s="160" t="e">
        <f t="shared" si="39"/>
        <v>#DIV/0!</v>
      </c>
      <c r="O78" s="158">
        <f t="shared" si="40"/>
        <v>0</v>
      </c>
      <c r="P78" s="158" t="e">
        <f t="shared" si="41"/>
        <v>#DIV/0!</v>
      </c>
      <c r="Q78" s="161"/>
      <c r="R78" s="158" t="e">
        <f t="shared" si="42"/>
        <v>#DIV/0!</v>
      </c>
      <c r="S78" s="158">
        <f t="shared" si="43"/>
        <v>0</v>
      </c>
      <c r="T78" s="158" t="e">
        <f t="shared" si="44"/>
        <v>#DIV/0!</v>
      </c>
      <c r="U78" s="158" t="e">
        <f t="shared" si="46"/>
        <v>#DIV/0!</v>
      </c>
      <c r="V78" s="162" t="e">
        <f t="shared" si="36"/>
        <v>#DIV/0!</v>
      </c>
      <c r="W78" s="163"/>
    </row>
    <row r="79" spans="1:23" ht="225">
      <c r="A79" s="150" t="s">
        <v>125</v>
      </c>
      <c r="B79" s="151">
        <v>1012</v>
      </c>
      <c r="C79" s="152">
        <v>960000</v>
      </c>
      <c r="D79" s="169" t="s">
        <v>122</v>
      </c>
      <c r="E79" s="164" t="str">
        <f t="shared" si="45"/>
        <v>APF</v>
      </c>
      <c r="F79" s="164" t="str">
        <f t="shared" si="45"/>
        <v>Net 14 days</v>
      </c>
      <c r="G79" s="154" t="s">
        <v>620</v>
      </c>
      <c r="H79" s="175" t="s">
        <v>625</v>
      </c>
      <c r="I79" s="155">
        <v>30</v>
      </c>
      <c r="J79" s="165">
        <v>192</v>
      </c>
      <c r="K79" s="157">
        <v>100154</v>
      </c>
      <c r="L79" s="158">
        <v>2.29</v>
      </c>
      <c r="M79" s="159">
        <v>23.4</v>
      </c>
      <c r="N79" s="160">
        <f t="shared" si="39"/>
        <v>0.121875</v>
      </c>
      <c r="O79" s="158">
        <f t="shared" si="40"/>
        <v>53.586</v>
      </c>
      <c r="P79" s="158">
        <f t="shared" si="41"/>
        <v>0.27909375</v>
      </c>
      <c r="Q79" s="161">
        <v>20.92</v>
      </c>
      <c r="R79" s="158">
        <f t="shared" si="42"/>
        <v>0.10895833333333334</v>
      </c>
      <c r="S79" s="158">
        <f t="shared" si="43"/>
        <v>74.506</v>
      </c>
      <c r="T79" s="158">
        <f t="shared" si="44"/>
        <v>0.38805208333333335</v>
      </c>
      <c r="U79" s="158">
        <f t="shared" si="46"/>
        <v>5000</v>
      </c>
      <c r="V79" s="162">
        <f t="shared" si="36"/>
        <v>104600</v>
      </c>
      <c r="W79" s="163"/>
    </row>
    <row r="80" spans="1:23" ht="240">
      <c r="A80" s="150" t="s">
        <v>126</v>
      </c>
      <c r="B80" s="172">
        <v>1710</v>
      </c>
      <c r="C80" s="173">
        <v>384000</v>
      </c>
      <c r="D80" s="166" t="s">
        <v>128</v>
      </c>
      <c r="E80" s="164" t="str">
        <f t="shared" si="45"/>
        <v>APF</v>
      </c>
      <c r="F80" s="164" t="str">
        <f t="shared" si="45"/>
        <v>Net 14 days</v>
      </c>
      <c r="G80" s="171"/>
      <c r="H80" s="138"/>
      <c r="I80" s="155"/>
      <c r="J80" s="165"/>
      <c r="K80" s="157">
        <v>100154</v>
      </c>
      <c r="L80" s="158">
        <v>2.29</v>
      </c>
      <c r="M80" s="159"/>
      <c r="N80" s="160" t="e">
        <f t="shared" si="39"/>
        <v>#DIV/0!</v>
      </c>
      <c r="O80" s="158">
        <f t="shared" si="40"/>
        <v>0</v>
      </c>
      <c r="P80" s="158" t="e">
        <f t="shared" si="41"/>
        <v>#DIV/0!</v>
      </c>
      <c r="Q80" s="161"/>
      <c r="R80" s="158" t="e">
        <f t="shared" si="42"/>
        <v>#DIV/0!</v>
      </c>
      <c r="S80" s="158">
        <f t="shared" si="43"/>
        <v>0</v>
      </c>
      <c r="T80" s="158" t="e">
        <f t="shared" si="44"/>
        <v>#DIV/0!</v>
      </c>
      <c r="U80" s="158" t="e">
        <f t="shared" si="46"/>
        <v>#DIV/0!</v>
      </c>
      <c r="V80" s="162" t="e">
        <f t="shared" si="36"/>
        <v>#DIV/0!</v>
      </c>
      <c r="W80" s="174"/>
    </row>
    <row r="81" spans="1:23" ht="390">
      <c r="A81" s="150" t="s">
        <v>126</v>
      </c>
      <c r="B81" s="172">
        <v>1143</v>
      </c>
      <c r="C81" s="173">
        <v>384000</v>
      </c>
      <c r="D81" s="166" t="s">
        <v>129</v>
      </c>
      <c r="E81" s="164" t="str">
        <f t="shared" si="45"/>
        <v>APF</v>
      </c>
      <c r="F81" s="164" t="str">
        <f t="shared" si="45"/>
        <v>Net 14 days</v>
      </c>
      <c r="G81" s="171"/>
      <c r="H81" s="138"/>
      <c r="I81" s="155"/>
      <c r="J81" s="165"/>
      <c r="K81" s="157">
        <v>100154</v>
      </c>
      <c r="L81" s="158">
        <v>2.29</v>
      </c>
      <c r="M81" s="159"/>
      <c r="N81" s="160" t="e">
        <f t="shared" si="39"/>
        <v>#DIV/0!</v>
      </c>
      <c r="O81" s="158">
        <f t="shared" si="40"/>
        <v>0</v>
      </c>
      <c r="P81" s="158" t="e">
        <f t="shared" si="41"/>
        <v>#DIV/0!</v>
      </c>
      <c r="Q81" s="161"/>
      <c r="R81" s="158" t="e">
        <f t="shared" si="42"/>
        <v>#DIV/0!</v>
      </c>
      <c r="S81" s="158">
        <f t="shared" si="43"/>
        <v>0</v>
      </c>
      <c r="T81" s="158" t="e">
        <f t="shared" si="44"/>
        <v>#DIV/0!</v>
      </c>
      <c r="U81" s="158" t="e">
        <f t="shared" si="46"/>
        <v>#DIV/0!</v>
      </c>
      <c r="V81" s="162" t="e">
        <f t="shared" si="36"/>
        <v>#DIV/0!</v>
      </c>
      <c r="W81" s="174"/>
    </row>
  </sheetData>
  <sheetProtection selectLockedCells="1"/>
  <conditionalFormatting sqref="A1:W9">
    <cfRule type="colorScale" priority="27" dxfId="0">
      <colorScale>
        <cfvo type="min" val="0"/>
        <cfvo type="max"/>
        <color rgb="FFFF7128"/>
        <color rgb="FFFFEF9C"/>
      </colorScale>
    </cfRule>
  </conditionalFormatting>
  <conditionalFormatting sqref="A10:W17">
    <cfRule type="colorScale" priority="25" dxfId="0">
      <colorScale>
        <cfvo type="min" val="0"/>
        <cfvo type="max"/>
        <color rgb="FFFF7128"/>
        <color rgb="FFFFEF9C"/>
      </colorScale>
    </cfRule>
  </conditionalFormatting>
  <conditionalFormatting sqref="A18:W25">
    <cfRule type="colorScale" priority="24" dxfId="0">
      <colorScale>
        <cfvo type="min" val="0"/>
        <cfvo type="max"/>
        <color rgb="FFFF7128"/>
        <color rgb="FFFFEF9C"/>
      </colorScale>
    </cfRule>
  </conditionalFormatting>
  <conditionalFormatting sqref="A26:W33">
    <cfRule type="colorScale" priority="23" dxfId="0">
      <colorScale>
        <cfvo type="min" val="0"/>
        <cfvo type="max"/>
        <color rgb="FFFF7128"/>
        <color rgb="FFFFEF9C"/>
      </colorScale>
    </cfRule>
  </conditionalFormatting>
  <conditionalFormatting sqref="G26:H26">
    <cfRule type="colorScale" priority="22" dxfId="0">
      <colorScale>
        <cfvo type="min" val="0"/>
        <cfvo type="max"/>
        <color rgb="FFFF7128"/>
        <color rgb="FFFFEF9C"/>
      </colorScale>
    </cfRule>
  </conditionalFormatting>
  <conditionalFormatting sqref="G27">
    <cfRule type="colorScale" priority="21" dxfId="0">
      <colorScale>
        <cfvo type="min" val="0"/>
        <cfvo type="max"/>
        <color rgb="FFFF7128"/>
        <color rgb="FFFFEF9C"/>
      </colorScale>
    </cfRule>
  </conditionalFormatting>
  <conditionalFormatting sqref="G29">
    <cfRule type="colorScale" priority="20" dxfId="0">
      <colorScale>
        <cfvo type="min" val="0"/>
        <cfvo type="max"/>
        <color rgb="FFFF7128"/>
        <color rgb="FFFFEF9C"/>
      </colorScale>
    </cfRule>
  </conditionalFormatting>
  <conditionalFormatting sqref="G30">
    <cfRule type="colorScale" priority="19" dxfId="0">
      <colorScale>
        <cfvo type="min" val="0"/>
        <cfvo type="max"/>
        <color rgb="FFFF7128"/>
        <color rgb="FFFFEF9C"/>
      </colorScale>
    </cfRule>
  </conditionalFormatting>
  <conditionalFormatting sqref="G32">
    <cfRule type="colorScale" priority="18" dxfId="0">
      <colorScale>
        <cfvo type="min" val="0"/>
        <cfvo type="max"/>
        <color rgb="FFFF7128"/>
        <color rgb="FFFFEF9C"/>
      </colorScale>
    </cfRule>
  </conditionalFormatting>
  <conditionalFormatting sqref="G33">
    <cfRule type="colorScale" priority="17" dxfId="0">
      <colorScale>
        <cfvo type="min" val="0"/>
        <cfvo type="max"/>
        <color rgb="FFFF7128"/>
        <color rgb="FFFFEF9C"/>
      </colorScale>
    </cfRule>
  </conditionalFormatting>
  <conditionalFormatting sqref="G28">
    <cfRule type="colorScale" priority="16" dxfId="0">
      <colorScale>
        <cfvo type="min" val="0"/>
        <cfvo type="max"/>
        <color rgb="FFFF7128"/>
        <color rgb="FFFFEF9C"/>
      </colorScale>
    </cfRule>
  </conditionalFormatting>
  <conditionalFormatting sqref="G31">
    <cfRule type="colorScale" priority="15" dxfId="0">
      <colorScale>
        <cfvo type="min" val="0"/>
        <cfvo type="max"/>
        <color rgb="FFFF7128"/>
        <color rgb="FFFFEF9C"/>
      </colorScale>
    </cfRule>
  </conditionalFormatting>
  <conditionalFormatting sqref="A34:W41">
    <cfRule type="colorScale" priority="14" dxfId="0">
      <colorScale>
        <cfvo type="min" val="0"/>
        <cfvo type="max"/>
        <color rgb="FFFF7128"/>
        <color rgb="FFFFEF9C"/>
      </colorScale>
    </cfRule>
  </conditionalFormatting>
  <conditionalFormatting sqref="G34:H34">
    <cfRule type="colorScale" priority="13" dxfId="0">
      <colorScale>
        <cfvo type="min" val="0"/>
        <cfvo type="max"/>
        <color rgb="FFFF7128"/>
        <color rgb="FFFFEF9C"/>
      </colorScale>
    </cfRule>
  </conditionalFormatting>
  <conditionalFormatting sqref="G35">
    <cfRule type="colorScale" priority="12" dxfId="0">
      <colorScale>
        <cfvo type="min" val="0"/>
        <cfvo type="max"/>
        <color rgb="FFFF7128"/>
        <color rgb="FFFFEF9C"/>
      </colorScale>
    </cfRule>
  </conditionalFormatting>
  <conditionalFormatting sqref="G37">
    <cfRule type="colorScale" priority="11" dxfId="0">
      <colorScale>
        <cfvo type="min" val="0"/>
        <cfvo type="max"/>
        <color rgb="FFFF7128"/>
        <color rgb="FFFFEF9C"/>
      </colorScale>
    </cfRule>
  </conditionalFormatting>
  <conditionalFormatting sqref="G38">
    <cfRule type="colorScale" priority="10" dxfId="0">
      <colorScale>
        <cfvo type="min" val="0"/>
        <cfvo type="max"/>
        <color rgb="FFFF7128"/>
        <color rgb="FFFFEF9C"/>
      </colorScale>
    </cfRule>
  </conditionalFormatting>
  <conditionalFormatting sqref="G40">
    <cfRule type="colorScale" priority="9" dxfId="0">
      <colorScale>
        <cfvo type="min" val="0"/>
        <cfvo type="max"/>
        <color rgb="FFFF7128"/>
        <color rgb="FFFFEF9C"/>
      </colorScale>
    </cfRule>
  </conditionalFormatting>
  <conditionalFormatting sqref="G41">
    <cfRule type="colorScale" priority="8" dxfId="0">
      <colorScale>
        <cfvo type="min" val="0"/>
        <cfvo type="max"/>
        <color rgb="FFFF7128"/>
        <color rgb="FFFFEF9C"/>
      </colorScale>
    </cfRule>
  </conditionalFormatting>
  <conditionalFormatting sqref="G36">
    <cfRule type="colorScale" priority="7" dxfId="0">
      <colorScale>
        <cfvo type="min" val="0"/>
        <cfvo type="max"/>
        <color rgb="FFFF7128"/>
        <color rgb="FFFFEF9C"/>
      </colorScale>
    </cfRule>
  </conditionalFormatting>
  <conditionalFormatting sqref="G39">
    <cfRule type="colorScale" priority="6" dxfId="0">
      <colorScale>
        <cfvo type="min" val="0"/>
        <cfvo type="max"/>
        <color rgb="FFFF7128"/>
        <color rgb="FFFFEF9C"/>
      </colorScale>
    </cfRule>
  </conditionalFormatting>
  <conditionalFormatting sqref="A42:W49">
    <cfRule type="colorScale" priority="5" dxfId="0">
      <colorScale>
        <cfvo type="min" val="0"/>
        <cfvo type="max"/>
        <color rgb="FFFF7128"/>
        <color rgb="FFFFEF9C"/>
      </colorScale>
    </cfRule>
  </conditionalFormatting>
  <conditionalFormatting sqref="A50:W57">
    <cfRule type="colorScale" priority="4" dxfId="0">
      <colorScale>
        <cfvo type="min" val="0"/>
        <cfvo type="max"/>
        <color rgb="FFFF7128"/>
        <color rgb="FFFFEF9C"/>
      </colorScale>
    </cfRule>
  </conditionalFormatting>
  <conditionalFormatting sqref="A58:W65">
    <cfRule type="colorScale" priority="3" dxfId="0">
      <colorScale>
        <cfvo type="min" val="0"/>
        <cfvo type="max"/>
        <color rgb="FFFF7128"/>
        <color rgb="FFFFEF9C"/>
      </colorScale>
    </cfRule>
  </conditionalFormatting>
  <conditionalFormatting sqref="A66:W73">
    <cfRule type="colorScale" priority="2" dxfId="0">
      <colorScale>
        <cfvo type="min" val="0"/>
        <cfvo type="max"/>
        <color rgb="FFFF7128"/>
        <color rgb="FFFFEF9C"/>
      </colorScale>
    </cfRule>
  </conditionalFormatting>
  <conditionalFormatting sqref="A74:W81">
    <cfRule type="colorScale" priority="1" dxfId="0">
      <colorScale>
        <cfvo type="min" val="0"/>
        <cfvo type="max"/>
        <color rgb="FFFF7128"/>
        <color rgb="FFFFEF9C"/>
      </colorScale>
    </cfRule>
  </conditionalFormatting>
  <printOptions/>
  <pageMargins left="0.7" right="0.7" top="0.75" bottom="0.75" header="0.3" footer="0.3"/>
  <pageSetup fitToHeight="0" fitToWidth="1" horizontalDpi="600" verticalDpi="600" orientation="landscape" paperSize="5" scale="32" r:id="rId1"/>
</worksheet>
</file>

<file path=xl/worksheets/sheet4.xml><?xml version="1.0" encoding="utf-8"?>
<worksheet xmlns="http://schemas.openxmlformats.org/spreadsheetml/2006/main" xmlns:r="http://schemas.openxmlformats.org/officeDocument/2006/relationships">
  <dimension ref="A1:E6"/>
  <sheetViews>
    <sheetView zoomScale="60" zoomScaleNormal="60" zoomScalePageLayoutView="0" workbookViewId="0" topLeftCell="A1">
      <selection activeCell="A1" sqref="A1:B1"/>
    </sheetView>
  </sheetViews>
  <sheetFormatPr defaultColWidth="9.140625" defaultRowHeight="15"/>
  <cols>
    <col min="1" max="1" width="71.421875" style="0" customWidth="1"/>
    <col min="2" max="4" width="40.7109375" style="0" customWidth="1"/>
    <col min="5" max="5" width="18.140625" style="104" customWidth="1"/>
  </cols>
  <sheetData>
    <row r="1" spans="1:5" s="105" customFormat="1" ht="98.25" customHeight="1">
      <c r="A1" s="113" t="s">
        <v>103</v>
      </c>
      <c r="B1" s="112" t="s">
        <v>100</v>
      </c>
      <c r="C1" s="112" t="s">
        <v>110</v>
      </c>
      <c r="D1" s="112" t="s">
        <v>136</v>
      </c>
      <c r="E1" s="114" t="s">
        <v>116</v>
      </c>
    </row>
    <row r="2" spans="1:5" s="109" customFormat="1" ht="35.25" customHeight="1">
      <c r="A2" s="106" t="s">
        <v>104</v>
      </c>
      <c r="B2" s="107">
        <v>100154</v>
      </c>
      <c r="C2" s="108" t="s">
        <v>111</v>
      </c>
      <c r="D2" s="108" t="s">
        <v>105</v>
      </c>
      <c r="E2" s="111">
        <v>2.29</v>
      </c>
    </row>
    <row r="3" spans="1:5" s="109" customFormat="1" ht="35.25" customHeight="1">
      <c r="A3" s="106" t="s">
        <v>106</v>
      </c>
      <c r="B3" s="107">
        <v>100155</v>
      </c>
      <c r="C3" s="108" t="s">
        <v>112</v>
      </c>
      <c r="D3" s="108" t="s">
        <v>105</v>
      </c>
      <c r="E3" s="111">
        <v>2.39</v>
      </c>
    </row>
    <row r="4" spans="1:5" s="109" customFormat="1" ht="35.25" customHeight="1">
      <c r="A4" s="106" t="s">
        <v>107</v>
      </c>
      <c r="B4" s="107">
        <v>110242</v>
      </c>
      <c r="C4" s="108" t="s">
        <v>113</v>
      </c>
      <c r="D4" s="108" t="s">
        <v>105</v>
      </c>
      <c r="E4" s="111">
        <v>1.8</v>
      </c>
    </row>
    <row r="5" spans="1:5" s="109" customFormat="1" ht="35.25" customHeight="1">
      <c r="A5" s="110" t="s">
        <v>108</v>
      </c>
      <c r="B5" s="107">
        <v>100225</v>
      </c>
      <c r="C5" s="108" t="s">
        <v>114</v>
      </c>
      <c r="D5" s="108" t="s">
        <v>105</v>
      </c>
      <c r="E5" s="111">
        <v>0.6673</v>
      </c>
    </row>
    <row r="6" spans="1:5" s="109" customFormat="1" ht="35.25" customHeight="1">
      <c r="A6" s="110" t="s">
        <v>109</v>
      </c>
      <c r="B6" s="107">
        <v>100258</v>
      </c>
      <c r="C6" s="108" t="s">
        <v>115</v>
      </c>
      <c r="D6" s="108" t="s">
        <v>105</v>
      </c>
      <c r="E6" s="111">
        <v>0.72</v>
      </c>
    </row>
  </sheetData>
  <sheetProtection password="C584" sheet="1" objects="1" scenarios="1" selectLockedCells="1"/>
  <printOptions/>
  <pageMargins left="0.7" right="0.7" top="0.75" bottom="0.75" header="0.3" footer="0.3"/>
  <pageSetup horizontalDpi="600" verticalDpi="600" orientation="landscape" paperSize="5" scale="43" r:id="rId1"/>
</worksheet>
</file>

<file path=xl/worksheets/sheet5.xml><?xml version="1.0" encoding="utf-8"?>
<worksheet xmlns="http://schemas.openxmlformats.org/spreadsheetml/2006/main" xmlns:r="http://schemas.openxmlformats.org/officeDocument/2006/relationships">
  <sheetPr>
    <pageSetUpPr fitToPage="1"/>
  </sheetPr>
  <dimension ref="A1:B79"/>
  <sheetViews>
    <sheetView zoomScale="75" zoomScaleNormal="75" zoomScalePageLayoutView="0" workbookViewId="0" topLeftCell="A1">
      <pane xSplit="1" ySplit="1" topLeftCell="B2" activePane="bottomRight" state="frozen"/>
      <selection pane="topLeft" activeCell="A1" sqref="A1"/>
      <selection pane="topRight" activeCell="D1" sqref="D1"/>
      <selection pane="bottomLeft" activeCell="A3" sqref="A3"/>
      <selection pane="bottomRight" activeCell="A1" sqref="A1:B10"/>
    </sheetView>
  </sheetViews>
  <sheetFormatPr defaultColWidth="9.140625" defaultRowHeight="15"/>
  <cols>
    <col min="1" max="1" width="28.00390625" style="123" bestFit="1" customWidth="1"/>
    <col min="2" max="2" width="16.8515625" style="123" bestFit="1" customWidth="1"/>
    <col min="3" max="16384" width="9.140625" style="123" customWidth="1"/>
  </cols>
  <sheetData>
    <row r="1" spans="1:2" ht="15">
      <c r="A1" s="118" t="s">
        <v>144</v>
      </c>
      <c r="B1" s="118" t="s">
        <v>145</v>
      </c>
    </row>
    <row r="2" spans="1:2" s="129" customFormat="1" ht="15">
      <c r="A2" s="134" t="s">
        <v>36</v>
      </c>
      <c r="B2" s="134" t="s">
        <v>291</v>
      </c>
    </row>
    <row r="3" spans="1:2" s="129" customFormat="1" ht="15">
      <c r="A3" s="154" t="s">
        <v>589</v>
      </c>
      <c r="B3" s="154" t="s">
        <v>590</v>
      </c>
    </row>
    <row r="4" spans="1:2" s="129" customFormat="1" ht="15">
      <c r="A4" s="134" t="s">
        <v>596</v>
      </c>
      <c r="B4" s="134" t="s">
        <v>597</v>
      </c>
    </row>
    <row r="5" spans="1:2" s="129" customFormat="1" ht="15">
      <c r="A5" s="154" t="s">
        <v>599</v>
      </c>
      <c r="B5" s="154" t="s">
        <v>291</v>
      </c>
    </row>
    <row r="6" spans="1:2" s="129" customFormat="1" ht="15">
      <c r="A6" s="164" t="s">
        <v>604</v>
      </c>
      <c r="B6" s="164" t="s">
        <v>626</v>
      </c>
    </row>
    <row r="7" spans="1:2" ht="15">
      <c r="A7" s="154" t="s">
        <v>607</v>
      </c>
      <c r="B7" s="154" t="s">
        <v>291</v>
      </c>
    </row>
    <row r="8" spans="1:2" ht="15">
      <c r="A8" s="164" t="s">
        <v>612</v>
      </c>
      <c r="B8" s="164" t="s">
        <v>626</v>
      </c>
    </row>
    <row r="9" spans="1:2" ht="15">
      <c r="A9" s="154" t="s">
        <v>237</v>
      </c>
      <c r="B9" s="154" t="s">
        <v>616</v>
      </c>
    </row>
    <row r="10" spans="1:2" ht="15">
      <c r="A10" s="154" t="s">
        <v>620</v>
      </c>
      <c r="B10" s="154" t="s">
        <v>621</v>
      </c>
    </row>
    <row r="11" spans="1:2" ht="15.75">
      <c r="A11"/>
      <c r="B11"/>
    </row>
    <row r="12" spans="1:2" ht="15.75">
      <c r="A12"/>
      <c r="B12"/>
    </row>
    <row r="13" spans="1:2" ht="15.75">
      <c r="A13"/>
      <c r="B13"/>
    </row>
    <row r="14" spans="1:2" ht="15.75">
      <c r="A14"/>
      <c r="B14"/>
    </row>
    <row r="15" spans="1:2" ht="15.75">
      <c r="A15"/>
      <c r="B15"/>
    </row>
    <row r="16" spans="1:2" ht="15.75">
      <c r="A16"/>
      <c r="B16"/>
    </row>
    <row r="17" spans="1:2" ht="15.75">
      <c r="A17"/>
      <c r="B17"/>
    </row>
    <row r="18" spans="1:2" ht="15.75">
      <c r="A18"/>
      <c r="B18"/>
    </row>
    <row r="19" spans="1:2" ht="15.75">
      <c r="A19"/>
      <c r="B19"/>
    </row>
    <row r="20" spans="1:2" ht="15.75">
      <c r="A20"/>
      <c r="B20"/>
    </row>
    <row r="21" spans="1:2" ht="15.75">
      <c r="A21"/>
      <c r="B21"/>
    </row>
    <row r="22" spans="1:2" ht="15.75">
      <c r="A22"/>
      <c r="B22"/>
    </row>
    <row r="23" spans="1:2" ht="15.75">
      <c r="A23"/>
      <c r="B23"/>
    </row>
    <row r="24" spans="1:2" ht="15.75">
      <c r="A24"/>
      <c r="B24"/>
    </row>
    <row r="25" spans="1:2" ht="15.75">
      <c r="A25"/>
      <c r="B25"/>
    </row>
    <row r="26" spans="1:2" ht="15.75">
      <c r="A26"/>
      <c r="B26"/>
    </row>
    <row r="27" spans="1:2" ht="15.75">
      <c r="A27"/>
      <c r="B27"/>
    </row>
    <row r="28" spans="1:2" ht="15.75">
      <c r="A28"/>
      <c r="B28"/>
    </row>
    <row r="29" spans="1:2" ht="15.75">
      <c r="A29"/>
      <c r="B29"/>
    </row>
    <row r="30" spans="1:2" ht="15.75">
      <c r="A30"/>
      <c r="B30"/>
    </row>
    <row r="31" spans="1:2" ht="15.75">
      <c r="A31"/>
      <c r="B31"/>
    </row>
    <row r="32" spans="1:2" ht="15.75">
      <c r="A32"/>
      <c r="B32"/>
    </row>
    <row r="33" spans="1:2" ht="15.75">
      <c r="A33"/>
      <c r="B33"/>
    </row>
    <row r="34" spans="1:2" ht="15.75">
      <c r="A34"/>
      <c r="B34"/>
    </row>
    <row r="35" spans="1:2" ht="15.75">
      <c r="A35"/>
      <c r="B35"/>
    </row>
    <row r="36" spans="1:2" ht="15.75">
      <c r="A36"/>
      <c r="B36"/>
    </row>
    <row r="37" spans="1:2" ht="15.75">
      <c r="A37"/>
      <c r="B37"/>
    </row>
    <row r="38" spans="1:2" ht="15.75">
      <c r="A38"/>
      <c r="B38"/>
    </row>
    <row r="39" spans="1:2" ht="15.75">
      <c r="A39"/>
      <c r="B39"/>
    </row>
    <row r="40" spans="1:2" ht="15.75">
      <c r="A40"/>
      <c r="B40"/>
    </row>
    <row r="41" spans="1:2" ht="15.75">
      <c r="A41"/>
      <c r="B41"/>
    </row>
    <row r="42" spans="1:2" ht="15.75">
      <c r="A42"/>
      <c r="B42"/>
    </row>
    <row r="43" spans="1:2" ht="15.75">
      <c r="A43"/>
      <c r="B43"/>
    </row>
    <row r="44" spans="1:2" ht="15.75">
      <c r="A44"/>
      <c r="B44"/>
    </row>
    <row r="45" spans="1:2" ht="15.75">
      <c r="A45"/>
      <c r="B45"/>
    </row>
    <row r="46" spans="1:2" ht="15.75">
      <c r="A46"/>
      <c r="B46"/>
    </row>
    <row r="47" spans="1:2" ht="15.75">
      <c r="A47"/>
      <c r="B47"/>
    </row>
    <row r="48" spans="1:2" ht="15.75">
      <c r="A48"/>
      <c r="B48"/>
    </row>
    <row r="49" spans="1:2" ht="15.75">
      <c r="A49"/>
      <c r="B49"/>
    </row>
    <row r="50" spans="1:2" ht="15.75">
      <c r="A50"/>
      <c r="B50"/>
    </row>
    <row r="51" spans="1:2" ht="15.75">
      <c r="A51"/>
      <c r="B51"/>
    </row>
    <row r="52" spans="1:2" ht="15.75">
      <c r="A52"/>
      <c r="B52"/>
    </row>
    <row r="53" spans="1:2" ht="15.75">
      <c r="A53"/>
      <c r="B53"/>
    </row>
    <row r="54" spans="1:2" ht="15.75">
      <c r="A54"/>
      <c r="B54"/>
    </row>
    <row r="55" spans="1:2" ht="15.75">
      <c r="A55"/>
      <c r="B55"/>
    </row>
    <row r="56" spans="1:2" ht="15.75">
      <c r="A56"/>
      <c r="B56"/>
    </row>
    <row r="57" spans="1:2" ht="15.75">
      <c r="A57"/>
      <c r="B57"/>
    </row>
    <row r="58" spans="1:2" ht="15.75">
      <c r="A58"/>
      <c r="B58"/>
    </row>
    <row r="59" spans="1:2" ht="15.75">
      <c r="A59"/>
      <c r="B59"/>
    </row>
    <row r="60" spans="1:2" ht="15.75">
      <c r="A60"/>
      <c r="B60"/>
    </row>
    <row r="61" spans="1:2" ht="15.75">
      <c r="A61"/>
      <c r="B61"/>
    </row>
    <row r="62" spans="1:2" ht="15.75">
      <c r="A62"/>
      <c r="B62"/>
    </row>
    <row r="63" spans="1:2" ht="15.75">
      <c r="A63"/>
      <c r="B63"/>
    </row>
    <row r="64" spans="1:2" ht="15.75">
      <c r="A64"/>
      <c r="B64"/>
    </row>
    <row r="65" spans="1:2" ht="15.75">
      <c r="A65"/>
      <c r="B65"/>
    </row>
    <row r="66" spans="1:2" ht="15.75">
      <c r="A66"/>
      <c r="B66"/>
    </row>
    <row r="67" spans="1:2" ht="15.75">
      <c r="A67"/>
      <c r="B67"/>
    </row>
    <row r="68" spans="1:2" ht="15.75">
      <c r="A68"/>
      <c r="B68"/>
    </row>
    <row r="69" spans="1:2" ht="15.75">
      <c r="A69"/>
      <c r="B69"/>
    </row>
    <row r="70" spans="1:2" ht="15.75">
      <c r="A70"/>
      <c r="B70"/>
    </row>
    <row r="71" spans="1:2" ht="15.75">
      <c r="A71"/>
      <c r="B71"/>
    </row>
    <row r="72" spans="1:2" ht="15.75">
      <c r="A72"/>
      <c r="B72"/>
    </row>
    <row r="73" spans="1:2" ht="15.75">
      <c r="A73"/>
      <c r="B73"/>
    </row>
    <row r="74" spans="1:2" ht="15.75">
      <c r="A74"/>
      <c r="B74"/>
    </row>
    <row r="75" spans="1:2" ht="15.75">
      <c r="A75"/>
      <c r="B75"/>
    </row>
    <row r="76" spans="1:2" ht="15.75">
      <c r="A76"/>
      <c r="B76"/>
    </row>
    <row r="77" spans="1:2" ht="15.75">
      <c r="A77"/>
      <c r="B77"/>
    </row>
    <row r="78" spans="1:2" ht="15.75">
      <c r="A78"/>
      <c r="B78"/>
    </row>
    <row r="79" spans="1:2" ht="15.75">
      <c r="A79"/>
      <c r="B79"/>
    </row>
  </sheetData>
  <sheetProtection selectLockedCells="1"/>
  <conditionalFormatting sqref="A9:B10 A8">
    <cfRule type="colorScale" priority="40" dxfId="0">
      <colorScale>
        <cfvo type="min" val="0"/>
        <cfvo type="max"/>
        <color rgb="FFFF7128"/>
        <color rgb="FFFFEF9C"/>
      </colorScale>
    </cfRule>
  </conditionalFormatting>
  <conditionalFormatting sqref="A1:B7">
    <cfRule type="colorScale" priority="42" dxfId="0">
      <colorScale>
        <cfvo type="min" val="0"/>
        <cfvo type="max"/>
        <color rgb="FFFF7128"/>
        <color rgb="FFFFEF9C"/>
      </colorScale>
    </cfRule>
  </conditionalFormatting>
  <conditionalFormatting sqref="B8">
    <cfRule type="colorScale" priority="1" dxfId="0">
      <colorScale>
        <cfvo type="min" val="0"/>
        <cfvo type="max"/>
        <color rgb="FFFF7128"/>
        <color rgb="FFFFEF9C"/>
      </colorScale>
    </cfRule>
  </conditionalFormatting>
  <printOptions/>
  <pageMargins left="0.7" right="0.7" top="0.75" bottom="0.75" header="0.3" footer="0.3"/>
  <pageSetup fitToHeight="0" fitToWidth="1" horizontalDpi="600" verticalDpi="600" orientation="landscape" paperSize="5" r:id="rId1"/>
</worksheet>
</file>

<file path=xl/worksheets/sheet6.xml><?xml version="1.0" encoding="utf-8"?>
<worksheet xmlns="http://schemas.openxmlformats.org/spreadsheetml/2006/main" xmlns:r="http://schemas.openxmlformats.org/officeDocument/2006/relationships">
  <sheetPr>
    <pageSetUpPr fitToPage="1"/>
  </sheetPr>
  <dimension ref="A1:K27"/>
  <sheetViews>
    <sheetView zoomScale="75" zoomScaleNormal="75" zoomScalePageLayoutView="0" workbookViewId="0" topLeftCell="A1">
      <pane xSplit="1" ySplit="1" topLeftCell="F2" activePane="bottomRight" state="frozen"/>
      <selection pane="topLeft" activeCell="A1" sqref="A1"/>
      <selection pane="topRight" activeCell="D1" sqref="D1"/>
      <selection pane="bottomLeft" activeCell="A3" sqref="A3"/>
      <selection pane="bottomRight" activeCell="A2" sqref="A2:J25"/>
    </sheetView>
  </sheetViews>
  <sheetFormatPr defaultColWidth="9.140625" defaultRowHeight="15"/>
  <cols>
    <col min="1" max="1" width="8.7109375" style="123" bestFit="1" customWidth="1"/>
    <col min="2" max="2" width="28.00390625" style="123" bestFit="1" customWidth="1"/>
    <col min="3" max="3" width="32.7109375" style="123" bestFit="1" customWidth="1"/>
    <col min="4" max="4" width="126.28125" style="123" bestFit="1" customWidth="1"/>
    <col min="5" max="5" width="44.00390625" style="123" bestFit="1" customWidth="1"/>
    <col min="6" max="6" width="15.7109375" style="123" bestFit="1" customWidth="1"/>
    <col min="7" max="7" width="19.140625" style="123" bestFit="1" customWidth="1"/>
    <col min="8" max="8" width="38.00390625" style="123" bestFit="1" customWidth="1"/>
    <col min="9" max="9" width="40.00390625" style="123" bestFit="1" customWidth="1"/>
    <col min="10" max="10" width="131.421875" style="123" bestFit="1" customWidth="1"/>
    <col min="11" max="16384" width="9.140625" style="123" customWidth="1"/>
  </cols>
  <sheetData>
    <row r="1" spans="1:10" ht="15">
      <c r="A1" s="118" t="s">
        <v>91</v>
      </c>
      <c r="B1" s="118" t="s">
        <v>144</v>
      </c>
      <c r="C1" s="118" t="s">
        <v>132</v>
      </c>
      <c r="D1" s="120" t="s">
        <v>134</v>
      </c>
      <c r="E1" s="121" t="s">
        <v>98</v>
      </c>
      <c r="F1" s="119" t="s">
        <v>99</v>
      </c>
      <c r="G1" s="119" t="s">
        <v>100</v>
      </c>
      <c r="H1" s="121" t="s">
        <v>97</v>
      </c>
      <c r="I1" s="119" t="s">
        <v>127</v>
      </c>
      <c r="J1" s="119" t="s">
        <v>138</v>
      </c>
    </row>
    <row r="2" spans="1:11" s="129" customFormat="1" ht="15">
      <c r="A2" s="151">
        <v>1012</v>
      </c>
      <c r="B2" s="164" t="s">
        <v>607</v>
      </c>
      <c r="C2" s="154" t="s">
        <v>258</v>
      </c>
      <c r="D2" s="135" t="s">
        <v>611</v>
      </c>
      <c r="E2" s="155">
        <v>10.13</v>
      </c>
      <c r="F2" s="165">
        <v>65</v>
      </c>
      <c r="G2" s="157">
        <v>100155</v>
      </c>
      <c r="H2" s="159">
        <v>8.04</v>
      </c>
      <c r="I2" s="161">
        <v>8.61</v>
      </c>
      <c r="J2" s="163" t="s">
        <v>609</v>
      </c>
      <c r="K2" s="129">
        <f aca="true" t="shared" si="0" ref="K2:K25">LEN(D2)</f>
        <v>8</v>
      </c>
    </row>
    <row r="3" spans="1:11" s="129" customFormat="1" ht="15">
      <c r="A3" s="151">
        <v>1019</v>
      </c>
      <c r="B3" s="164" t="s">
        <v>607</v>
      </c>
      <c r="C3" s="154" t="s">
        <v>258</v>
      </c>
      <c r="D3" s="135" t="s">
        <v>610</v>
      </c>
      <c r="E3" s="155">
        <v>15</v>
      </c>
      <c r="F3" s="165">
        <v>120</v>
      </c>
      <c r="G3" s="157">
        <v>100155</v>
      </c>
      <c r="H3" s="159">
        <v>22.57</v>
      </c>
      <c r="I3" s="161">
        <v>12.75</v>
      </c>
      <c r="J3" s="163" t="s">
        <v>609</v>
      </c>
      <c r="K3" s="129">
        <f t="shared" si="0"/>
        <v>8</v>
      </c>
    </row>
    <row r="4" spans="1:11" s="129" customFormat="1" ht="15">
      <c r="A4" s="151">
        <v>1019</v>
      </c>
      <c r="B4" s="164" t="s">
        <v>620</v>
      </c>
      <c r="C4" s="154" t="s">
        <v>620</v>
      </c>
      <c r="D4" s="175" t="s">
        <v>624</v>
      </c>
      <c r="E4" s="155">
        <v>21.25</v>
      </c>
      <c r="F4" s="165">
        <v>170</v>
      </c>
      <c r="G4" s="157">
        <v>100154</v>
      </c>
      <c r="H4" s="159">
        <v>34.22</v>
      </c>
      <c r="I4" s="161">
        <v>14.28</v>
      </c>
      <c r="J4" s="163"/>
      <c r="K4" s="129">
        <f t="shared" si="0"/>
        <v>5</v>
      </c>
    </row>
    <row r="5" spans="1:11" s="129" customFormat="1" ht="21">
      <c r="A5" s="172">
        <v>1710</v>
      </c>
      <c r="B5" s="164" t="s">
        <v>612</v>
      </c>
      <c r="C5" s="171" t="s">
        <v>612</v>
      </c>
      <c r="D5" s="138" t="s">
        <v>613</v>
      </c>
      <c r="E5" s="155">
        <v>30</v>
      </c>
      <c r="F5" s="165">
        <v>96</v>
      </c>
      <c r="G5" s="157">
        <v>100225</v>
      </c>
      <c r="H5" s="159">
        <v>39.5</v>
      </c>
      <c r="I5" s="161">
        <v>16</v>
      </c>
      <c r="J5" s="174"/>
      <c r="K5" s="129">
        <f t="shared" si="0"/>
        <v>30</v>
      </c>
    </row>
    <row r="6" spans="1:11" s="129" customFormat="1" ht="30">
      <c r="A6" s="172">
        <v>1143</v>
      </c>
      <c r="B6" s="164" t="s">
        <v>612</v>
      </c>
      <c r="C6" s="171" t="s">
        <v>612</v>
      </c>
      <c r="D6" s="138" t="s">
        <v>614</v>
      </c>
      <c r="E6" s="155">
        <v>30</v>
      </c>
      <c r="F6" s="165">
        <v>96</v>
      </c>
      <c r="G6" s="157">
        <v>100258</v>
      </c>
      <c r="H6" s="159">
        <v>23.5</v>
      </c>
      <c r="I6" s="161">
        <v>16</v>
      </c>
      <c r="J6" s="174" t="s">
        <v>615</v>
      </c>
      <c r="K6" s="129">
        <f t="shared" si="0"/>
        <v>131</v>
      </c>
    </row>
    <row r="7" spans="1:11" s="129" customFormat="1" ht="15">
      <c r="A7" s="151">
        <v>1019</v>
      </c>
      <c r="B7" s="164" t="s">
        <v>599</v>
      </c>
      <c r="C7" s="154" t="s">
        <v>599</v>
      </c>
      <c r="D7" s="135">
        <v>290821</v>
      </c>
      <c r="E7" s="155">
        <v>28.75</v>
      </c>
      <c r="F7" s="165">
        <v>200</v>
      </c>
      <c r="G7" s="157">
        <v>100154</v>
      </c>
      <c r="H7" s="159">
        <v>43.61</v>
      </c>
      <c r="I7" s="161">
        <v>17.44</v>
      </c>
      <c r="J7" s="163" t="s">
        <v>601</v>
      </c>
      <c r="K7" s="129">
        <f t="shared" si="0"/>
        <v>6</v>
      </c>
    </row>
    <row r="8" spans="1:11" ht="15">
      <c r="A8" s="151">
        <v>1019</v>
      </c>
      <c r="B8" s="164" t="s">
        <v>599</v>
      </c>
      <c r="C8" s="154" t="s">
        <v>599</v>
      </c>
      <c r="D8" s="135">
        <v>290821</v>
      </c>
      <c r="E8" s="155">
        <v>28.75</v>
      </c>
      <c r="F8" s="165">
        <v>200</v>
      </c>
      <c r="G8" s="157">
        <v>100155</v>
      </c>
      <c r="H8" s="159">
        <v>43.61</v>
      </c>
      <c r="I8" s="161">
        <v>17.44</v>
      </c>
      <c r="J8" s="163" t="s">
        <v>601</v>
      </c>
      <c r="K8" s="123">
        <f t="shared" si="0"/>
        <v>6</v>
      </c>
    </row>
    <row r="9" spans="1:11" ht="15">
      <c r="A9" s="151">
        <v>1008</v>
      </c>
      <c r="B9" s="154" t="s">
        <v>237</v>
      </c>
      <c r="C9" s="154" t="s">
        <v>237</v>
      </c>
      <c r="D9" s="135" t="s">
        <v>617</v>
      </c>
      <c r="E9" s="155">
        <v>30</v>
      </c>
      <c r="F9" s="156">
        <v>240</v>
      </c>
      <c r="G9" s="157">
        <v>100154</v>
      </c>
      <c r="H9" s="159">
        <v>50.85</v>
      </c>
      <c r="I9" s="161">
        <v>18</v>
      </c>
      <c r="J9" s="163"/>
      <c r="K9" s="123">
        <f t="shared" si="0"/>
        <v>6</v>
      </c>
    </row>
    <row r="10" spans="1:11" ht="15">
      <c r="A10" s="151">
        <v>1008</v>
      </c>
      <c r="B10" s="154" t="s">
        <v>620</v>
      </c>
      <c r="C10" s="154" t="s">
        <v>620</v>
      </c>
      <c r="D10" s="135" t="s">
        <v>622</v>
      </c>
      <c r="E10" s="155">
        <v>30</v>
      </c>
      <c r="F10" s="165">
        <v>240</v>
      </c>
      <c r="G10" s="157">
        <v>100154</v>
      </c>
      <c r="H10" s="159">
        <v>47.72</v>
      </c>
      <c r="I10" s="161">
        <v>18.31</v>
      </c>
      <c r="J10" s="163" t="s">
        <v>623</v>
      </c>
      <c r="K10" s="123">
        <f t="shared" si="0"/>
        <v>13</v>
      </c>
    </row>
    <row r="11" spans="1:11" ht="15">
      <c r="A11" s="151">
        <v>1019</v>
      </c>
      <c r="B11" s="164" t="s">
        <v>589</v>
      </c>
      <c r="C11" s="154" t="s">
        <v>589</v>
      </c>
      <c r="D11" s="135" t="s">
        <v>593</v>
      </c>
      <c r="E11" s="155">
        <v>30</v>
      </c>
      <c r="F11" s="165">
        <v>240</v>
      </c>
      <c r="G11" s="157">
        <v>100154</v>
      </c>
      <c r="H11" s="159">
        <v>46.73</v>
      </c>
      <c r="I11" s="161">
        <v>20.85</v>
      </c>
      <c r="J11" s="163" t="s">
        <v>592</v>
      </c>
      <c r="K11" s="123">
        <f t="shared" si="0"/>
        <v>9</v>
      </c>
    </row>
    <row r="12" spans="1:11" ht="15">
      <c r="A12" s="151">
        <v>1012</v>
      </c>
      <c r="B12" s="164" t="s">
        <v>620</v>
      </c>
      <c r="C12" s="154" t="s">
        <v>620</v>
      </c>
      <c r="D12" s="175" t="s">
        <v>625</v>
      </c>
      <c r="E12" s="155">
        <v>30</v>
      </c>
      <c r="F12" s="165">
        <v>192</v>
      </c>
      <c r="G12" s="157">
        <v>100154</v>
      </c>
      <c r="H12" s="159">
        <v>23.4</v>
      </c>
      <c r="I12" s="161">
        <v>20.92</v>
      </c>
      <c r="J12" s="163"/>
      <c r="K12" s="123">
        <f t="shared" si="0"/>
        <v>10</v>
      </c>
    </row>
    <row r="13" spans="1:11" ht="15">
      <c r="A13" s="151">
        <v>1012</v>
      </c>
      <c r="B13" s="164" t="s">
        <v>589</v>
      </c>
      <c r="C13" s="171" t="s">
        <v>589</v>
      </c>
      <c r="D13" s="138" t="s">
        <v>595</v>
      </c>
      <c r="E13" s="155">
        <v>30</v>
      </c>
      <c r="F13" s="165">
        <v>240</v>
      </c>
      <c r="G13" s="157">
        <v>100154</v>
      </c>
      <c r="H13" s="159">
        <v>28.63</v>
      </c>
      <c r="I13" s="161">
        <v>21.45</v>
      </c>
      <c r="J13" s="163" t="s">
        <v>592</v>
      </c>
      <c r="K13" s="123">
        <f t="shared" si="0"/>
        <v>10</v>
      </c>
    </row>
    <row r="14" spans="1:11" ht="15">
      <c r="A14" s="151">
        <v>1019</v>
      </c>
      <c r="B14" s="164" t="s">
        <v>237</v>
      </c>
      <c r="C14" s="154" t="s">
        <v>237</v>
      </c>
      <c r="D14" s="135" t="s">
        <v>618</v>
      </c>
      <c r="E14" s="155">
        <v>30</v>
      </c>
      <c r="F14" s="165">
        <v>195</v>
      </c>
      <c r="G14" s="157">
        <v>100154</v>
      </c>
      <c r="H14" s="159">
        <v>36.53</v>
      </c>
      <c r="I14" s="161">
        <v>22</v>
      </c>
      <c r="J14" s="163"/>
      <c r="K14" s="123">
        <f t="shared" si="0"/>
        <v>6</v>
      </c>
    </row>
    <row r="15" spans="1:11" ht="15">
      <c r="A15" s="151">
        <v>1012</v>
      </c>
      <c r="B15" s="164" t="s">
        <v>237</v>
      </c>
      <c r="C15" s="171" t="s">
        <v>237</v>
      </c>
      <c r="D15" s="138" t="s">
        <v>619</v>
      </c>
      <c r="E15" s="155">
        <v>30</v>
      </c>
      <c r="F15" s="165">
        <v>171</v>
      </c>
      <c r="G15" s="157">
        <v>100154</v>
      </c>
      <c r="H15" s="159">
        <v>22.94</v>
      </c>
      <c r="I15" s="161">
        <v>22.23</v>
      </c>
      <c r="J15" s="163"/>
      <c r="K15" s="123">
        <f t="shared" si="0"/>
        <v>6</v>
      </c>
    </row>
    <row r="16" spans="1:11" ht="15">
      <c r="A16" s="151">
        <v>1008</v>
      </c>
      <c r="B16" s="154" t="s">
        <v>589</v>
      </c>
      <c r="C16" s="154" t="s">
        <v>589</v>
      </c>
      <c r="D16" s="135" t="s">
        <v>591</v>
      </c>
      <c r="E16" s="155">
        <v>40</v>
      </c>
      <c r="F16" s="156">
        <v>320</v>
      </c>
      <c r="G16" s="157">
        <v>100154</v>
      </c>
      <c r="H16" s="159">
        <v>66.67</v>
      </c>
      <c r="I16" s="161">
        <v>23</v>
      </c>
      <c r="J16" s="163" t="s">
        <v>592</v>
      </c>
      <c r="K16" s="123">
        <f t="shared" si="0"/>
        <v>8</v>
      </c>
    </row>
    <row r="17" spans="1:11" ht="15">
      <c r="A17" s="125">
        <v>1008</v>
      </c>
      <c r="B17" s="134" t="s">
        <v>596</v>
      </c>
      <c r="C17" s="134" t="s">
        <v>598</v>
      </c>
      <c r="D17" s="139">
        <v>27987</v>
      </c>
      <c r="E17" s="136">
        <v>20</v>
      </c>
      <c r="F17" s="148">
        <v>160</v>
      </c>
      <c r="G17" s="139">
        <v>100154</v>
      </c>
      <c r="H17" s="141">
        <v>31.25</v>
      </c>
      <c r="I17" s="140">
        <v>23.8</v>
      </c>
      <c r="J17" s="143"/>
      <c r="K17" s="123">
        <f t="shared" si="0"/>
        <v>5</v>
      </c>
    </row>
    <row r="18" spans="1:11" ht="15">
      <c r="A18" s="151">
        <v>1012</v>
      </c>
      <c r="B18" s="164" t="s">
        <v>599</v>
      </c>
      <c r="C18" s="154" t="s">
        <v>599</v>
      </c>
      <c r="D18" s="138">
        <v>290555</v>
      </c>
      <c r="E18" s="155">
        <v>30</v>
      </c>
      <c r="F18" s="165">
        <v>192</v>
      </c>
      <c r="G18" s="157">
        <v>100154</v>
      </c>
      <c r="H18" s="159">
        <v>26</v>
      </c>
      <c r="I18" s="161">
        <v>25.02</v>
      </c>
      <c r="J18" s="163" t="s">
        <v>602</v>
      </c>
      <c r="K18" s="123">
        <f t="shared" si="0"/>
        <v>6</v>
      </c>
    </row>
    <row r="19" spans="1:11" ht="15">
      <c r="A19" s="151">
        <v>1012</v>
      </c>
      <c r="B19" s="164" t="s">
        <v>599</v>
      </c>
      <c r="C19" s="154" t="s">
        <v>599</v>
      </c>
      <c r="D19" s="138">
        <v>290555</v>
      </c>
      <c r="E19" s="155">
        <v>30</v>
      </c>
      <c r="F19" s="165">
        <v>192</v>
      </c>
      <c r="G19" s="157">
        <v>100155</v>
      </c>
      <c r="H19" s="159">
        <v>26</v>
      </c>
      <c r="I19" s="161">
        <v>25.02</v>
      </c>
      <c r="J19" s="163" t="s">
        <v>602</v>
      </c>
      <c r="K19" s="123">
        <f t="shared" si="0"/>
        <v>6</v>
      </c>
    </row>
    <row r="20" spans="1:11" ht="15">
      <c r="A20" s="125">
        <v>1008</v>
      </c>
      <c r="B20" s="134" t="s">
        <v>36</v>
      </c>
      <c r="C20" s="134" t="s">
        <v>36</v>
      </c>
      <c r="D20" s="135" t="s">
        <v>37</v>
      </c>
      <c r="E20" s="136">
        <v>30</v>
      </c>
      <c r="F20" s="148">
        <v>228</v>
      </c>
      <c r="G20" s="139">
        <v>100154</v>
      </c>
      <c r="H20" s="141">
        <v>42.855</v>
      </c>
      <c r="I20" s="140">
        <v>26.25</v>
      </c>
      <c r="J20" s="143"/>
      <c r="K20" s="123">
        <f t="shared" si="0"/>
        <v>11</v>
      </c>
    </row>
    <row r="21" spans="1:11" ht="15">
      <c r="A21" s="125">
        <v>1019</v>
      </c>
      <c r="B21" s="146" t="s">
        <v>36</v>
      </c>
      <c r="C21" s="134" t="s">
        <v>36</v>
      </c>
      <c r="D21" s="135" t="s">
        <v>38</v>
      </c>
      <c r="E21" s="136">
        <v>30</v>
      </c>
      <c r="F21" s="149">
        <v>240</v>
      </c>
      <c r="G21" s="139">
        <v>100154</v>
      </c>
      <c r="H21" s="141">
        <v>43.31</v>
      </c>
      <c r="I21" s="140">
        <v>26.5</v>
      </c>
      <c r="J21" s="143"/>
      <c r="K21" s="123">
        <f t="shared" si="0"/>
        <v>11</v>
      </c>
    </row>
    <row r="22" spans="1:11" ht="15">
      <c r="A22" s="125">
        <v>1012</v>
      </c>
      <c r="B22" s="146" t="s">
        <v>36</v>
      </c>
      <c r="C22" s="115" t="s">
        <v>36</v>
      </c>
      <c r="D22" s="138" t="s">
        <v>39</v>
      </c>
      <c r="E22" s="136">
        <v>30</v>
      </c>
      <c r="F22" s="149">
        <v>192</v>
      </c>
      <c r="G22" s="139">
        <v>100154</v>
      </c>
      <c r="H22" s="141">
        <v>24.935</v>
      </c>
      <c r="I22" s="140">
        <v>26.5</v>
      </c>
      <c r="J22" s="143"/>
      <c r="K22" s="123">
        <f t="shared" si="0"/>
        <v>11</v>
      </c>
    </row>
    <row r="23" spans="1:11" ht="15">
      <c r="A23" s="151">
        <v>1205</v>
      </c>
      <c r="B23" s="164" t="s">
        <v>604</v>
      </c>
      <c r="C23" s="167" t="s">
        <v>604</v>
      </c>
      <c r="D23" s="135" t="s">
        <v>606</v>
      </c>
      <c r="E23" s="155">
        <v>29.56</v>
      </c>
      <c r="F23" s="165">
        <v>110</v>
      </c>
      <c r="G23" s="157">
        <v>110242</v>
      </c>
      <c r="H23" s="159">
        <v>7.33</v>
      </c>
      <c r="I23" s="161">
        <v>34.016</v>
      </c>
      <c r="J23" s="168"/>
      <c r="K23" s="123">
        <f t="shared" si="0"/>
        <v>7</v>
      </c>
    </row>
    <row r="24" spans="1:11" ht="15">
      <c r="A24" s="151">
        <v>1008</v>
      </c>
      <c r="B24" s="154" t="s">
        <v>607</v>
      </c>
      <c r="C24" s="154" t="s">
        <v>258</v>
      </c>
      <c r="D24" s="135" t="s">
        <v>608</v>
      </c>
      <c r="E24" s="155">
        <v>40</v>
      </c>
      <c r="F24" s="156">
        <v>309</v>
      </c>
      <c r="G24" s="157">
        <v>100155</v>
      </c>
      <c r="H24" s="159">
        <v>58.81</v>
      </c>
      <c r="I24" s="161">
        <v>36</v>
      </c>
      <c r="J24" s="163" t="s">
        <v>609</v>
      </c>
      <c r="K24" s="123">
        <f t="shared" si="0"/>
        <v>9</v>
      </c>
    </row>
    <row r="25" spans="1:11" ht="15">
      <c r="A25" s="151">
        <v>1264</v>
      </c>
      <c r="B25" s="164" t="s">
        <v>604</v>
      </c>
      <c r="C25" s="167" t="s">
        <v>604</v>
      </c>
      <c r="D25" s="135" t="s">
        <v>605</v>
      </c>
      <c r="E25" s="155">
        <v>25.5</v>
      </c>
      <c r="F25" s="165">
        <v>108</v>
      </c>
      <c r="G25" s="157">
        <v>110242</v>
      </c>
      <c r="H25" s="159">
        <v>4.758</v>
      </c>
      <c r="I25" s="161">
        <v>38.2356</v>
      </c>
      <c r="J25" s="168"/>
      <c r="K25" s="123">
        <f t="shared" si="0"/>
        <v>7</v>
      </c>
    </row>
    <row r="27" ht="15">
      <c r="D27" s="123" t="s">
        <v>627</v>
      </c>
    </row>
  </sheetData>
  <sheetProtection selectLockedCells="1"/>
  <conditionalFormatting sqref="A1:J9">
    <cfRule type="colorScale" priority="129" dxfId="0">
      <colorScale>
        <cfvo type="min" val="0"/>
        <cfvo type="max"/>
        <color rgb="FFFF7128"/>
        <color rgb="FFFFEF9C"/>
      </colorScale>
    </cfRule>
  </conditionalFormatting>
  <conditionalFormatting sqref="A10:J17">
    <cfRule type="colorScale" priority="131" dxfId="0">
      <colorScale>
        <cfvo type="min" val="0"/>
        <cfvo type="max"/>
        <color rgb="FFFF7128"/>
        <color rgb="FFFFEF9C"/>
      </colorScale>
    </cfRule>
  </conditionalFormatting>
  <conditionalFormatting sqref="A18:J25">
    <cfRule type="colorScale" priority="133" dxfId="0">
      <colorScale>
        <cfvo type="min" val="0"/>
        <cfvo type="max"/>
        <color rgb="FFFF7128"/>
        <color rgb="FFFFEF9C"/>
      </colorScale>
    </cfRule>
  </conditionalFormatting>
  <printOptions/>
  <pageMargins left="0.7" right="0.7" top="0.75" bottom="0.75" header="0.3" footer="0.3"/>
  <pageSetup fitToHeight="0" fitToWidth="1" horizontalDpi="600" verticalDpi="600" orientation="landscape" paperSize="5" scale="25" r:id="rId1"/>
</worksheet>
</file>

<file path=xl/worksheets/sheet7.xml><?xml version="1.0" encoding="utf-8"?>
<worksheet xmlns="http://schemas.openxmlformats.org/spreadsheetml/2006/main" xmlns:r="http://schemas.openxmlformats.org/officeDocument/2006/relationships">
  <sheetPr>
    <pageSetUpPr fitToPage="1"/>
  </sheetPr>
  <dimension ref="A1:BA101"/>
  <sheetViews>
    <sheetView tabSelected="1" zoomScale="53" zoomScaleNormal="53" zoomScaleSheetLayoutView="50" zoomScalePageLayoutView="60" workbookViewId="0" topLeftCell="A1">
      <selection activeCell="P10" sqref="P10"/>
    </sheetView>
  </sheetViews>
  <sheetFormatPr defaultColWidth="9.140625" defaultRowHeight="15"/>
  <cols>
    <col min="1" max="1" width="10.57421875" style="181" customWidth="1"/>
    <col min="2" max="2" width="15.7109375" style="181" customWidth="1"/>
    <col min="3" max="3" width="39.421875" style="182" customWidth="1"/>
    <col min="4" max="4" width="33.28125" style="181" customWidth="1"/>
    <col min="5" max="5" width="18.8515625" style="181" customWidth="1"/>
    <col min="6" max="6" width="15.7109375" style="255" customWidth="1"/>
    <col min="7" max="7" width="14.140625" style="255" customWidth="1"/>
    <col min="8" max="9" width="16.00390625" style="256" customWidth="1"/>
    <col min="10" max="10" width="14.8515625" style="255" customWidth="1"/>
    <col min="11" max="11" width="14.140625" style="255" customWidth="1"/>
    <col min="12" max="12" width="14.28125" style="181" customWidth="1"/>
    <col min="13" max="14" width="16.57421875" style="310" customWidth="1"/>
    <col min="15" max="15" width="17.7109375" style="258" customWidth="1"/>
    <col min="16" max="16" width="20.28125" style="257" customWidth="1"/>
    <col min="17" max="17" width="20.00390625" style="238" customWidth="1"/>
    <col min="18" max="18" width="27.28125" style="242" customWidth="1"/>
    <col min="19" max="19" width="25.421875" style="238" customWidth="1"/>
    <col min="20" max="20" width="33.28125" style="235" customWidth="1"/>
    <col min="21" max="21" width="43.8515625" style="238" customWidth="1"/>
    <col min="22" max="22" width="23.57421875" style="253" customWidth="1"/>
    <col min="23" max="53" width="9.140625" style="385" customWidth="1"/>
    <col min="54" max="16384" width="9.140625" style="181" customWidth="1"/>
  </cols>
  <sheetData>
    <row r="1" spans="1:53" s="182" customFormat="1" ht="128.25" customHeight="1">
      <c r="A1" s="203" t="s">
        <v>628</v>
      </c>
      <c r="B1" s="203" t="s">
        <v>143</v>
      </c>
      <c r="C1" s="203" t="s">
        <v>140</v>
      </c>
      <c r="D1" s="178" t="s">
        <v>657</v>
      </c>
      <c r="E1" s="203" t="s">
        <v>709</v>
      </c>
      <c r="F1" s="178" t="s">
        <v>144</v>
      </c>
      <c r="G1" s="176" t="s">
        <v>145</v>
      </c>
      <c r="H1" s="233" t="s">
        <v>705</v>
      </c>
      <c r="I1" s="233" t="s">
        <v>706</v>
      </c>
      <c r="J1" s="177" t="s">
        <v>693</v>
      </c>
      <c r="K1" s="306" t="s">
        <v>98</v>
      </c>
      <c r="L1" s="178" t="s">
        <v>653</v>
      </c>
      <c r="M1" s="316" t="s">
        <v>694</v>
      </c>
      <c r="N1" s="315" t="s">
        <v>92</v>
      </c>
      <c r="O1" s="231" t="s">
        <v>689</v>
      </c>
      <c r="P1" s="316" t="s">
        <v>695</v>
      </c>
      <c r="Q1" s="315" t="s">
        <v>127</v>
      </c>
      <c r="R1" s="317" t="s">
        <v>690</v>
      </c>
      <c r="S1" s="317" t="s">
        <v>94</v>
      </c>
      <c r="T1" s="233" t="s">
        <v>130</v>
      </c>
      <c r="U1" s="315" t="s">
        <v>90</v>
      </c>
      <c r="V1" s="249" t="s">
        <v>691</v>
      </c>
      <c r="W1" s="384"/>
      <c r="X1" s="384"/>
      <c r="Y1" s="384"/>
      <c r="Z1" s="384"/>
      <c r="AA1" s="384"/>
      <c r="AB1" s="384"/>
      <c r="AC1" s="384"/>
      <c r="AD1" s="384"/>
      <c r="AE1" s="384"/>
      <c r="AF1" s="384"/>
      <c r="AG1" s="384"/>
      <c r="AH1" s="384"/>
      <c r="AI1" s="384"/>
      <c r="AJ1" s="384"/>
      <c r="AK1" s="384"/>
      <c r="AL1" s="384"/>
      <c r="AM1" s="384"/>
      <c r="AN1" s="384"/>
      <c r="AO1" s="384"/>
      <c r="AP1" s="384"/>
      <c r="AQ1" s="384"/>
      <c r="AR1" s="384"/>
      <c r="AS1" s="384"/>
      <c r="AT1" s="384"/>
      <c r="AU1" s="384"/>
      <c r="AV1" s="384"/>
      <c r="AW1" s="384"/>
      <c r="AX1" s="384"/>
      <c r="AY1" s="384"/>
      <c r="AZ1" s="384"/>
      <c r="BA1" s="384"/>
    </row>
    <row r="2" spans="1:53" s="182" customFormat="1" ht="30" customHeight="1">
      <c r="A2" s="178" t="s">
        <v>630</v>
      </c>
      <c r="B2" s="178" t="s">
        <v>631</v>
      </c>
      <c r="C2" s="178" t="s">
        <v>632</v>
      </c>
      <c r="D2" s="178" t="s">
        <v>633</v>
      </c>
      <c r="E2" s="178" t="s">
        <v>634</v>
      </c>
      <c r="F2" s="178" t="s">
        <v>635</v>
      </c>
      <c r="G2" s="178" t="s">
        <v>636</v>
      </c>
      <c r="H2" s="234" t="s">
        <v>637</v>
      </c>
      <c r="I2" s="329" t="s">
        <v>638</v>
      </c>
      <c r="J2" s="178" t="s">
        <v>639</v>
      </c>
      <c r="K2" s="178" t="s">
        <v>640</v>
      </c>
      <c r="L2" s="178" t="s">
        <v>641</v>
      </c>
      <c r="M2" s="307" t="s">
        <v>642</v>
      </c>
      <c r="N2" s="307" t="s">
        <v>643</v>
      </c>
      <c r="O2" s="307" t="s">
        <v>644</v>
      </c>
      <c r="P2" s="307" t="s">
        <v>645</v>
      </c>
      <c r="Q2" s="307" t="s">
        <v>646</v>
      </c>
      <c r="R2" s="307" t="s">
        <v>647</v>
      </c>
      <c r="S2" s="307" t="s">
        <v>648</v>
      </c>
      <c r="T2" s="329" t="s">
        <v>649</v>
      </c>
      <c r="U2" s="307" t="s">
        <v>650</v>
      </c>
      <c r="V2" s="250" t="s">
        <v>654</v>
      </c>
      <c r="W2" s="384"/>
      <c r="X2" s="384"/>
      <c r="Y2" s="384"/>
      <c r="Z2" s="384"/>
      <c r="AA2" s="384"/>
      <c r="AB2" s="384"/>
      <c r="AC2" s="384"/>
      <c r="AD2" s="384"/>
      <c r="AE2" s="384"/>
      <c r="AF2" s="384"/>
      <c r="AG2" s="384"/>
      <c r="AH2" s="384"/>
      <c r="AI2" s="384"/>
      <c r="AJ2" s="384"/>
      <c r="AK2" s="384"/>
      <c r="AL2" s="384"/>
      <c r="AM2" s="384"/>
      <c r="AN2" s="384"/>
      <c r="AO2" s="384"/>
      <c r="AP2" s="384"/>
      <c r="AQ2" s="384"/>
      <c r="AR2" s="384"/>
      <c r="AS2" s="384"/>
      <c r="AT2" s="384"/>
      <c r="AU2" s="384"/>
      <c r="AV2" s="384"/>
      <c r="AW2" s="384"/>
      <c r="AX2" s="384"/>
      <c r="AY2" s="384"/>
      <c r="AZ2" s="384"/>
      <c r="BA2" s="384"/>
    </row>
    <row r="3" spans="1:53" s="182" customFormat="1" ht="171.75" customHeight="1">
      <c r="A3" s="183"/>
      <c r="B3" s="183"/>
      <c r="C3" s="300" t="s">
        <v>629</v>
      </c>
      <c r="D3" s="301" t="s">
        <v>676</v>
      </c>
      <c r="E3" s="400" t="s">
        <v>688</v>
      </c>
      <c r="F3" s="401"/>
      <c r="G3" s="302" t="s">
        <v>675</v>
      </c>
      <c r="H3" s="328"/>
      <c r="I3" s="330"/>
      <c r="J3" s="183"/>
      <c r="K3" s="183"/>
      <c r="L3" s="183"/>
      <c r="M3" s="311"/>
      <c r="N3" s="311"/>
      <c r="O3" s="232"/>
      <c r="P3" s="237"/>
      <c r="Q3" s="237"/>
      <c r="R3" s="240"/>
      <c r="S3" s="237"/>
      <c r="T3" s="359"/>
      <c r="U3" s="237"/>
      <c r="V3" s="362"/>
      <c r="W3" s="384"/>
      <c r="X3" s="384"/>
      <c r="Y3" s="384"/>
      <c r="Z3" s="384"/>
      <c r="AA3" s="384"/>
      <c r="AB3" s="384"/>
      <c r="AC3" s="384"/>
      <c r="AD3" s="384"/>
      <c r="AE3" s="384"/>
      <c r="AF3" s="384"/>
      <c r="AG3" s="384"/>
      <c r="AH3" s="384"/>
      <c r="AI3" s="384"/>
      <c r="AJ3" s="384"/>
      <c r="AK3" s="384"/>
      <c r="AL3" s="384"/>
      <c r="AM3" s="384"/>
      <c r="AN3" s="384"/>
      <c r="AO3" s="384"/>
      <c r="AP3" s="384"/>
      <c r="AQ3" s="384"/>
      <c r="AR3" s="384"/>
      <c r="AS3" s="384"/>
      <c r="AT3" s="384"/>
      <c r="AU3" s="384"/>
      <c r="AV3" s="384"/>
      <c r="AW3" s="384"/>
      <c r="AX3" s="384"/>
      <c r="AY3" s="384"/>
      <c r="AZ3" s="384"/>
      <c r="BA3" s="384"/>
    </row>
    <row r="4" spans="1:53" s="185" customFormat="1" ht="284.25" customHeight="1">
      <c r="A4" s="320">
        <v>1010</v>
      </c>
      <c r="B4" s="180" t="s">
        <v>148</v>
      </c>
      <c r="C4" s="305" t="s">
        <v>710</v>
      </c>
      <c r="D4" s="337" t="s">
        <v>708</v>
      </c>
      <c r="E4" s="179">
        <v>92784</v>
      </c>
      <c r="F4" s="347"/>
      <c r="G4" s="347"/>
      <c r="H4" s="348"/>
      <c r="I4" s="348"/>
      <c r="J4" s="349"/>
      <c r="K4" s="349"/>
      <c r="L4" s="348"/>
      <c r="M4" s="354" t="e">
        <f>P4/L4</f>
        <v>#DIV/0!</v>
      </c>
      <c r="N4" s="353" t="e">
        <f>Q4/L4</f>
        <v>#DIV/0!</v>
      </c>
      <c r="O4" s="350"/>
      <c r="P4" s="351"/>
      <c r="Q4" s="333"/>
      <c r="R4" s="241" t="e">
        <f>M4+N4</f>
        <v>#DIV/0!</v>
      </c>
      <c r="S4" s="308">
        <f>Q4+P4</f>
        <v>0</v>
      </c>
      <c r="T4" s="360" t="e">
        <f>E4/L4</f>
        <v>#DIV/0!</v>
      </c>
      <c r="U4" s="308" t="e">
        <f>S4*T4</f>
        <v>#DIV/0!</v>
      </c>
      <c r="V4" s="381"/>
      <c r="W4" s="312"/>
      <c r="X4" s="312"/>
      <c r="Y4" s="312"/>
      <c r="Z4" s="312"/>
      <c r="AA4" s="312"/>
      <c r="AB4" s="312"/>
      <c r="AC4" s="312"/>
      <c r="AD4" s="312"/>
      <c r="AE4" s="312"/>
      <c r="AF4" s="312"/>
      <c r="AG4" s="312"/>
      <c r="AH4" s="312"/>
      <c r="AI4" s="312"/>
      <c r="AJ4" s="312"/>
      <c r="AK4" s="312"/>
      <c r="AL4" s="312"/>
      <c r="AM4" s="312"/>
      <c r="AN4" s="312"/>
      <c r="AO4" s="312"/>
      <c r="AP4" s="312"/>
      <c r="AQ4" s="312"/>
      <c r="AR4" s="312"/>
      <c r="AS4" s="312"/>
      <c r="AT4" s="312"/>
      <c r="AU4" s="312"/>
      <c r="AV4" s="312"/>
      <c r="AW4" s="312"/>
      <c r="AX4" s="312"/>
      <c r="AY4" s="312"/>
      <c r="AZ4" s="312"/>
      <c r="BA4" s="312"/>
    </row>
    <row r="5" spans="1:53" s="185" customFormat="1" ht="179.25" customHeight="1">
      <c r="A5" s="320"/>
      <c r="B5" s="180"/>
      <c r="C5" s="332" t="s">
        <v>698</v>
      </c>
      <c r="D5" s="309"/>
      <c r="E5" s="179"/>
      <c r="F5" s="318"/>
      <c r="G5" s="318"/>
      <c r="H5" s="331"/>
      <c r="I5" s="331"/>
      <c r="J5" s="263"/>
      <c r="K5" s="263"/>
      <c r="L5" s="186"/>
      <c r="M5" s="186"/>
      <c r="N5" s="186"/>
      <c r="O5" s="264"/>
      <c r="P5" s="265"/>
      <c r="Q5" s="308"/>
      <c r="R5" s="241"/>
      <c r="S5" s="308"/>
      <c r="T5" s="361" t="s">
        <v>718</v>
      </c>
      <c r="U5" s="346" t="e">
        <f>U4+'Commercial Equiv. FRZ BY SRV'!M4</f>
        <v>#DIV/0!</v>
      </c>
      <c r="V5" s="345"/>
      <c r="W5" s="312"/>
      <c r="X5" s="312"/>
      <c r="Y5" s="312"/>
      <c r="Z5" s="312"/>
      <c r="AA5" s="312"/>
      <c r="AB5" s="312"/>
      <c r="AC5" s="312"/>
      <c r="AD5" s="312"/>
      <c r="AE5" s="312"/>
      <c r="AF5" s="312"/>
      <c r="AG5" s="312"/>
      <c r="AH5" s="312"/>
      <c r="AI5" s="312"/>
      <c r="AJ5" s="312"/>
      <c r="AK5" s="312"/>
      <c r="AL5" s="312"/>
      <c r="AM5" s="312"/>
      <c r="AN5" s="312"/>
      <c r="AO5" s="312"/>
      <c r="AP5" s="312"/>
      <c r="AQ5" s="312"/>
      <c r="AR5" s="312"/>
      <c r="AS5" s="312"/>
      <c r="AT5" s="312"/>
      <c r="AU5" s="312"/>
      <c r="AV5" s="312"/>
      <c r="AW5" s="312"/>
      <c r="AX5" s="312"/>
      <c r="AY5" s="312"/>
      <c r="AZ5" s="312"/>
      <c r="BA5" s="312"/>
    </row>
    <row r="6" spans="1:22" s="312" customFormat="1" ht="290.25" customHeight="1">
      <c r="A6" s="334">
        <v>1011</v>
      </c>
      <c r="B6" s="180" t="s">
        <v>148</v>
      </c>
      <c r="C6" s="335" t="s">
        <v>711</v>
      </c>
      <c r="D6" s="338" t="s">
        <v>707</v>
      </c>
      <c r="E6" s="352">
        <v>294720</v>
      </c>
      <c r="F6" s="347"/>
      <c r="G6" s="347"/>
      <c r="H6" s="348"/>
      <c r="I6" s="348"/>
      <c r="J6" s="349"/>
      <c r="K6" s="349"/>
      <c r="L6" s="348"/>
      <c r="M6" s="354" t="e">
        <f>P6/L6</f>
        <v>#DIV/0!</v>
      </c>
      <c r="N6" s="353" t="e">
        <f>Q6/L6</f>
        <v>#DIV/0!</v>
      </c>
      <c r="O6" s="350"/>
      <c r="P6" s="351"/>
      <c r="Q6" s="333"/>
      <c r="R6" s="241" t="e">
        <f>M6+N6</f>
        <v>#DIV/0!</v>
      </c>
      <c r="S6" s="308">
        <f>Q6+P6</f>
        <v>0</v>
      </c>
      <c r="T6" s="360" t="e">
        <f>E6/L6</f>
        <v>#DIV/0!</v>
      </c>
      <c r="U6" s="308" t="e">
        <f>S6*T6</f>
        <v>#DIV/0!</v>
      </c>
      <c r="V6" s="381"/>
    </row>
    <row r="7" spans="1:22" ht="202.5" customHeight="1">
      <c r="A7" s="320"/>
      <c r="B7" s="180"/>
      <c r="C7" s="332" t="s">
        <v>698</v>
      </c>
      <c r="D7" s="309"/>
      <c r="E7" s="179"/>
      <c r="F7" s="318"/>
      <c r="G7" s="318"/>
      <c r="H7" s="331"/>
      <c r="I7" s="331"/>
      <c r="J7" s="263"/>
      <c r="K7" s="263"/>
      <c r="L7" s="186"/>
      <c r="M7" s="186"/>
      <c r="N7" s="186"/>
      <c r="O7" s="264"/>
      <c r="P7" s="265"/>
      <c r="Q7" s="308"/>
      <c r="R7" s="241"/>
      <c r="S7" s="308"/>
      <c r="T7" s="361" t="s">
        <v>719</v>
      </c>
      <c r="U7" s="346" t="e">
        <f>U6+'Commercial Equiv. FRZ BY SRV'!M6</f>
        <v>#DIV/0!</v>
      </c>
      <c r="V7" s="345"/>
    </row>
    <row r="8" spans="1:22" ht="289.5" customHeight="1">
      <c r="A8" s="334">
        <v>1013</v>
      </c>
      <c r="B8" s="180" t="s">
        <v>148</v>
      </c>
      <c r="C8" s="335" t="s">
        <v>714</v>
      </c>
      <c r="D8" s="338" t="s">
        <v>715</v>
      </c>
      <c r="E8" s="352">
        <v>221040</v>
      </c>
      <c r="F8" s="347"/>
      <c r="G8" s="347"/>
      <c r="H8" s="348"/>
      <c r="I8" s="348"/>
      <c r="J8" s="349"/>
      <c r="K8" s="349"/>
      <c r="L8" s="348"/>
      <c r="M8" s="354" t="e">
        <f>P8/L8</f>
        <v>#DIV/0!</v>
      </c>
      <c r="N8" s="353" t="e">
        <f>Q8/L8</f>
        <v>#DIV/0!</v>
      </c>
      <c r="O8" s="350"/>
      <c r="P8" s="351"/>
      <c r="Q8" s="333"/>
      <c r="R8" s="241" t="e">
        <f>M8+N8</f>
        <v>#DIV/0!</v>
      </c>
      <c r="S8" s="308">
        <f>Q8+P8</f>
        <v>0</v>
      </c>
      <c r="T8" s="360" t="e">
        <f>E8/L8</f>
        <v>#DIV/0!</v>
      </c>
      <c r="U8" s="308" t="e">
        <f>S8*T8</f>
        <v>#DIV/0!</v>
      </c>
      <c r="V8" s="381"/>
    </row>
    <row r="9" spans="1:22" ht="175.5" customHeight="1">
      <c r="A9" s="320"/>
      <c r="B9" s="180"/>
      <c r="C9" s="332" t="s">
        <v>698</v>
      </c>
      <c r="D9" s="309"/>
      <c r="E9" s="179"/>
      <c r="F9" s="318"/>
      <c r="G9" s="318"/>
      <c r="H9" s="331"/>
      <c r="I9" s="331"/>
      <c r="J9" s="263"/>
      <c r="K9" s="263"/>
      <c r="L9" s="186"/>
      <c r="M9" s="186"/>
      <c r="N9" s="186"/>
      <c r="O9" s="264"/>
      <c r="P9" s="265"/>
      <c r="Q9" s="308"/>
      <c r="R9" s="241"/>
      <c r="S9" s="308"/>
      <c r="T9" s="361" t="s">
        <v>719</v>
      </c>
      <c r="U9" s="346" t="e">
        <f>U8+'Commercial Equiv. FRZ BY SRV'!M8</f>
        <v>#DIV/0!</v>
      </c>
      <c r="V9" s="345"/>
    </row>
    <row r="10" spans="1:22" ht="252" customHeight="1">
      <c r="A10" s="383">
        <v>3001</v>
      </c>
      <c r="B10" s="180" t="s">
        <v>148</v>
      </c>
      <c r="C10" s="343" t="s">
        <v>717</v>
      </c>
      <c r="D10" s="342" t="s">
        <v>716</v>
      </c>
      <c r="E10" s="352">
        <v>800000</v>
      </c>
      <c r="F10" s="370"/>
      <c r="G10" s="370"/>
      <c r="H10" s="366"/>
      <c r="I10" s="366"/>
      <c r="J10" s="370"/>
      <c r="K10" s="370"/>
      <c r="L10" s="370"/>
      <c r="M10" s="354" t="e">
        <f>P10/L10</f>
        <v>#DIV/0!</v>
      </c>
      <c r="N10" s="353" t="e">
        <f>Q10/L10</f>
        <v>#DIV/0!</v>
      </c>
      <c r="O10" s="379"/>
      <c r="P10" s="380"/>
      <c r="Q10" s="380"/>
      <c r="R10" s="357" t="e">
        <f>M10+N10</f>
        <v>#DIV/0!</v>
      </c>
      <c r="S10" s="356">
        <f>Q10+P10</f>
        <v>0</v>
      </c>
      <c r="T10" s="355" t="e">
        <f>E10/L10</f>
        <v>#DIV/0!</v>
      </c>
      <c r="U10" s="308" t="e">
        <f>S10*T10</f>
        <v>#DIV/0!</v>
      </c>
      <c r="V10" s="382"/>
    </row>
    <row r="11" spans="1:22" ht="210" customHeight="1">
      <c r="A11" s="320"/>
      <c r="B11" s="180"/>
      <c r="C11" s="332" t="s">
        <v>698</v>
      </c>
      <c r="D11" s="309"/>
      <c r="E11" s="179"/>
      <c r="F11" s="318"/>
      <c r="G11" s="318"/>
      <c r="H11" s="331"/>
      <c r="I11" s="331"/>
      <c r="J11" s="263"/>
      <c r="K11" s="263"/>
      <c r="L11" s="186"/>
      <c r="M11" s="186"/>
      <c r="N11" s="186"/>
      <c r="O11" s="264"/>
      <c r="P11" s="265"/>
      <c r="Q11" s="308"/>
      <c r="R11" s="241"/>
      <c r="S11" s="308"/>
      <c r="T11" s="361" t="s">
        <v>718</v>
      </c>
      <c r="U11" s="346" t="e">
        <f>U10+'Commercial Equiv. FRZ BY SRV'!M10</f>
        <v>#DIV/0!</v>
      </c>
      <c r="V11" s="345"/>
    </row>
    <row r="12" spans="3:22" s="385" customFormat="1" ht="21">
      <c r="C12" s="386"/>
      <c r="D12" s="387"/>
      <c r="H12" s="388"/>
      <c r="I12" s="388"/>
      <c r="O12" s="389"/>
      <c r="P12" s="390"/>
      <c r="Q12" s="390"/>
      <c r="R12" s="391"/>
      <c r="S12" s="390"/>
      <c r="T12" s="388"/>
      <c r="U12" s="390"/>
      <c r="V12" s="392"/>
    </row>
    <row r="13" spans="3:22" s="385" customFormat="1" ht="21">
      <c r="C13" s="386"/>
      <c r="D13" s="387"/>
      <c r="F13" s="393"/>
      <c r="G13" s="393"/>
      <c r="H13" s="394"/>
      <c r="I13" s="394"/>
      <c r="J13" s="393"/>
      <c r="K13" s="393"/>
      <c r="O13" s="395"/>
      <c r="P13" s="396"/>
      <c r="Q13" s="390"/>
      <c r="R13" s="391"/>
      <c r="S13" s="390"/>
      <c r="T13" s="388"/>
      <c r="U13" s="390"/>
      <c r="V13" s="392"/>
    </row>
    <row r="14" spans="3:22" s="385" customFormat="1" ht="21">
      <c r="C14" s="386"/>
      <c r="D14" s="387"/>
      <c r="F14" s="393"/>
      <c r="G14" s="393"/>
      <c r="H14" s="394"/>
      <c r="I14" s="394"/>
      <c r="J14" s="393"/>
      <c r="K14" s="393"/>
      <c r="O14" s="395"/>
      <c r="P14" s="396"/>
      <c r="Q14" s="390"/>
      <c r="R14" s="391"/>
      <c r="S14" s="390"/>
      <c r="T14" s="388"/>
      <c r="U14" s="390"/>
      <c r="V14" s="392"/>
    </row>
    <row r="15" spans="3:22" s="385" customFormat="1" ht="15">
      <c r="C15" s="384"/>
      <c r="F15" s="393"/>
      <c r="G15" s="393"/>
      <c r="H15" s="394"/>
      <c r="I15" s="394"/>
      <c r="J15" s="393"/>
      <c r="K15" s="393"/>
      <c r="O15" s="395"/>
      <c r="P15" s="396"/>
      <c r="Q15" s="390"/>
      <c r="R15" s="391"/>
      <c r="S15" s="390"/>
      <c r="T15" s="388"/>
      <c r="U15" s="390"/>
      <c r="V15" s="392"/>
    </row>
    <row r="16" spans="3:22" s="385" customFormat="1" ht="15.75">
      <c r="C16" s="397"/>
      <c r="D16" s="398"/>
      <c r="F16" s="393"/>
      <c r="G16" s="393"/>
      <c r="H16" s="394"/>
      <c r="I16" s="394"/>
      <c r="J16" s="393"/>
      <c r="K16" s="393"/>
      <c r="O16" s="395"/>
      <c r="P16" s="396"/>
      <c r="Q16" s="390"/>
      <c r="R16" s="391"/>
      <c r="S16" s="390"/>
      <c r="T16" s="388"/>
      <c r="U16" s="390"/>
      <c r="V16" s="392"/>
    </row>
    <row r="17" spans="3:22" s="385" customFormat="1" ht="15.75">
      <c r="C17" s="397"/>
      <c r="D17" s="398"/>
      <c r="F17" s="393"/>
      <c r="G17" s="393"/>
      <c r="H17" s="394"/>
      <c r="I17" s="394"/>
      <c r="J17" s="393"/>
      <c r="K17" s="393"/>
      <c r="O17" s="395"/>
      <c r="P17" s="396"/>
      <c r="Q17" s="390"/>
      <c r="R17" s="391"/>
      <c r="S17" s="390"/>
      <c r="T17" s="388"/>
      <c r="U17" s="390"/>
      <c r="V17" s="392"/>
    </row>
    <row r="18" spans="3:22" s="385" customFormat="1" ht="15.75">
      <c r="C18" s="397"/>
      <c r="D18" s="398"/>
      <c r="F18" s="393"/>
      <c r="G18" s="393"/>
      <c r="H18" s="394"/>
      <c r="I18" s="394"/>
      <c r="J18" s="393"/>
      <c r="K18" s="393"/>
      <c r="O18" s="395"/>
      <c r="P18" s="396"/>
      <c r="Q18" s="390"/>
      <c r="R18" s="391"/>
      <c r="S18" s="390"/>
      <c r="T18" s="388"/>
      <c r="U18" s="390"/>
      <c r="V18" s="392"/>
    </row>
    <row r="19" spans="3:22" s="385" customFormat="1" ht="15.75">
      <c r="C19" s="397"/>
      <c r="D19" s="398"/>
      <c r="F19" s="393"/>
      <c r="G19" s="393"/>
      <c r="H19" s="394"/>
      <c r="I19" s="394"/>
      <c r="J19" s="393"/>
      <c r="K19" s="393"/>
      <c r="O19" s="395"/>
      <c r="P19" s="396"/>
      <c r="Q19" s="390"/>
      <c r="R19" s="391"/>
      <c r="S19" s="390"/>
      <c r="T19" s="388"/>
      <c r="U19" s="390"/>
      <c r="V19" s="392"/>
    </row>
    <row r="20" spans="3:22" s="385" customFormat="1" ht="15.75">
      <c r="C20" s="397"/>
      <c r="D20" s="398"/>
      <c r="F20" s="393"/>
      <c r="G20" s="393"/>
      <c r="H20" s="394"/>
      <c r="I20" s="394"/>
      <c r="J20" s="393"/>
      <c r="K20" s="393"/>
      <c r="O20" s="395"/>
      <c r="P20" s="396"/>
      <c r="Q20" s="390"/>
      <c r="R20" s="391"/>
      <c r="S20" s="390"/>
      <c r="T20" s="388"/>
      <c r="U20" s="390"/>
      <c r="V20" s="392"/>
    </row>
    <row r="21" spans="3:22" s="385" customFormat="1" ht="15.75">
      <c r="C21" s="397"/>
      <c r="D21" s="398"/>
      <c r="F21" s="393"/>
      <c r="G21" s="393"/>
      <c r="H21" s="394"/>
      <c r="I21" s="394"/>
      <c r="J21" s="393"/>
      <c r="K21" s="393"/>
      <c r="O21" s="395"/>
      <c r="P21" s="396"/>
      <c r="Q21" s="390"/>
      <c r="R21" s="391"/>
      <c r="S21" s="390"/>
      <c r="T21" s="388"/>
      <c r="U21" s="390"/>
      <c r="V21" s="392"/>
    </row>
    <row r="22" spans="3:22" s="385" customFormat="1" ht="15.75">
      <c r="C22" s="397"/>
      <c r="D22" s="398"/>
      <c r="F22" s="393"/>
      <c r="G22" s="393"/>
      <c r="H22" s="394"/>
      <c r="I22" s="394"/>
      <c r="J22" s="393"/>
      <c r="K22" s="393"/>
      <c r="O22" s="395"/>
      <c r="P22" s="396"/>
      <c r="Q22" s="390"/>
      <c r="R22" s="391"/>
      <c r="S22" s="390"/>
      <c r="T22" s="388"/>
      <c r="U22" s="390"/>
      <c r="V22" s="392"/>
    </row>
    <row r="23" spans="3:22" s="385" customFormat="1" ht="15.75">
      <c r="C23" s="397"/>
      <c r="D23" s="398"/>
      <c r="F23" s="393"/>
      <c r="G23" s="393"/>
      <c r="H23" s="394"/>
      <c r="I23" s="394"/>
      <c r="J23" s="393"/>
      <c r="K23" s="393"/>
      <c r="O23" s="395"/>
      <c r="P23" s="396"/>
      <c r="Q23" s="390"/>
      <c r="R23" s="391"/>
      <c r="S23" s="390"/>
      <c r="T23" s="388"/>
      <c r="U23" s="390"/>
      <c r="V23" s="392"/>
    </row>
    <row r="24" spans="3:22" s="385" customFormat="1" ht="15.75">
      <c r="C24" s="397"/>
      <c r="D24" s="398"/>
      <c r="F24" s="393"/>
      <c r="G24" s="393"/>
      <c r="H24" s="394"/>
      <c r="I24" s="394"/>
      <c r="J24" s="393"/>
      <c r="K24" s="393"/>
      <c r="O24" s="395"/>
      <c r="P24" s="396"/>
      <c r="Q24" s="390"/>
      <c r="R24" s="391"/>
      <c r="S24" s="390"/>
      <c r="T24" s="388"/>
      <c r="U24" s="390"/>
      <c r="V24" s="392"/>
    </row>
    <row r="25" spans="3:22" s="385" customFormat="1" ht="15.75">
      <c r="C25" s="397"/>
      <c r="D25" s="398"/>
      <c r="F25" s="393"/>
      <c r="G25" s="393"/>
      <c r="H25" s="394"/>
      <c r="I25" s="394"/>
      <c r="J25" s="393"/>
      <c r="K25" s="393"/>
      <c r="O25" s="395"/>
      <c r="P25" s="396"/>
      <c r="Q25" s="390"/>
      <c r="R25" s="391"/>
      <c r="S25" s="390"/>
      <c r="T25" s="388"/>
      <c r="U25" s="390"/>
      <c r="V25" s="392"/>
    </row>
    <row r="26" spans="3:22" s="385" customFormat="1" ht="15.75">
      <c r="C26" s="397"/>
      <c r="D26" s="398"/>
      <c r="F26" s="393"/>
      <c r="G26" s="393"/>
      <c r="H26" s="394"/>
      <c r="I26" s="394"/>
      <c r="J26" s="393"/>
      <c r="K26" s="393"/>
      <c r="O26" s="395"/>
      <c r="P26" s="396"/>
      <c r="Q26" s="390"/>
      <c r="R26" s="391"/>
      <c r="S26" s="390"/>
      <c r="T26" s="388"/>
      <c r="U26" s="390"/>
      <c r="V26" s="392"/>
    </row>
    <row r="27" spans="3:22" s="385" customFormat="1" ht="15.75">
      <c r="C27" s="397"/>
      <c r="D27" s="398"/>
      <c r="F27" s="393"/>
      <c r="G27" s="393"/>
      <c r="H27" s="394"/>
      <c r="I27" s="394"/>
      <c r="J27" s="393"/>
      <c r="K27" s="393"/>
      <c r="O27" s="395"/>
      <c r="P27" s="396"/>
      <c r="Q27" s="390"/>
      <c r="R27" s="391"/>
      <c r="S27" s="390"/>
      <c r="T27" s="388"/>
      <c r="U27" s="390"/>
      <c r="V27" s="392"/>
    </row>
    <row r="28" spans="3:22" s="385" customFormat="1" ht="15.75">
      <c r="C28" s="397"/>
      <c r="D28" s="398"/>
      <c r="F28" s="393"/>
      <c r="G28" s="393"/>
      <c r="H28" s="394"/>
      <c r="I28" s="394"/>
      <c r="J28" s="393"/>
      <c r="K28" s="393"/>
      <c r="O28" s="395"/>
      <c r="P28" s="396"/>
      <c r="Q28" s="390"/>
      <c r="R28" s="391"/>
      <c r="S28" s="390"/>
      <c r="T28" s="388"/>
      <c r="U28" s="390"/>
      <c r="V28" s="392"/>
    </row>
    <row r="29" spans="3:22" s="385" customFormat="1" ht="15.75">
      <c r="C29" s="397"/>
      <c r="D29" s="398"/>
      <c r="F29" s="393"/>
      <c r="G29" s="393"/>
      <c r="H29" s="394"/>
      <c r="I29" s="394"/>
      <c r="J29" s="393"/>
      <c r="K29" s="393"/>
      <c r="O29" s="395"/>
      <c r="P29" s="396"/>
      <c r="Q29" s="390"/>
      <c r="R29" s="391"/>
      <c r="S29" s="390"/>
      <c r="T29" s="388"/>
      <c r="U29" s="390"/>
      <c r="V29" s="392"/>
    </row>
    <row r="30" spans="3:22" s="385" customFormat="1" ht="15.75">
      <c r="C30" s="397"/>
      <c r="D30" s="398"/>
      <c r="F30" s="393"/>
      <c r="G30" s="393"/>
      <c r="H30" s="394"/>
      <c r="I30" s="394"/>
      <c r="J30" s="393"/>
      <c r="K30" s="393"/>
      <c r="O30" s="395"/>
      <c r="P30" s="396"/>
      <c r="Q30" s="390"/>
      <c r="R30" s="391"/>
      <c r="S30" s="390"/>
      <c r="T30" s="388"/>
      <c r="U30" s="390"/>
      <c r="V30" s="392"/>
    </row>
    <row r="31" spans="3:22" s="385" customFormat="1" ht="15.75">
      <c r="C31" s="397"/>
      <c r="D31" s="398"/>
      <c r="F31" s="393"/>
      <c r="G31" s="393"/>
      <c r="H31" s="394"/>
      <c r="I31" s="394"/>
      <c r="J31" s="393"/>
      <c r="K31" s="393"/>
      <c r="O31" s="395"/>
      <c r="P31" s="396"/>
      <c r="Q31" s="390"/>
      <c r="R31" s="391"/>
      <c r="S31" s="390"/>
      <c r="T31" s="388"/>
      <c r="U31" s="390"/>
      <c r="V31" s="392"/>
    </row>
    <row r="32" spans="3:22" s="385" customFormat="1" ht="15.75">
      <c r="C32" s="397"/>
      <c r="D32" s="398"/>
      <c r="F32" s="393"/>
      <c r="G32" s="393"/>
      <c r="H32" s="394"/>
      <c r="I32" s="394"/>
      <c r="J32" s="393"/>
      <c r="K32" s="393"/>
      <c r="O32" s="395"/>
      <c r="P32" s="396"/>
      <c r="Q32" s="390"/>
      <c r="R32" s="391"/>
      <c r="S32" s="390"/>
      <c r="T32" s="388"/>
      <c r="U32" s="390"/>
      <c r="V32" s="392"/>
    </row>
    <row r="33" spans="3:22" s="385" customFormat="1" ht="15.75">
      <c r="C33" s="397"/>
      <c r="D33" s="399"/>
      <c r="F33" s="393"/>
      <c r="G33" s="393"/>
      <c r="H33" s="394"/>
      <c r="I33" s="394"/>
      <c r="J33" s="393"/>
      <c r="K33" s="393"/>
      <c r="O33" s="395"/>
      <c r="P33" s="396"/>
      <c r="Q33" s="390"/>
      <c r="R33" s="391"/>
      <c r="S33" s="390"/>
      <c r="T33" s="388"/>
      <c r="U33" s="390"/>
      <c r="V33" s="392"/>
    </row>
    <row r="34" spans="3:22" s="385" customFormat="1" ht="15.75">
      <c r="C34" s="397"/>
      <c r="D34" s="399"/>
      <c r="F34" s="393"/>
      <c r="G34" s="393"/>
      <c r="H34" s="394"/>
      <c r="I34" s="394"/>
      <c r="J34" s="393"/>
      <c r="K34" s="393"/>
      <c r="O34" s="395"/>
      <c r="P34" s="396"/>
      <c r="Q34" s="390"/>
      <c r="R34" s="391"/>
      <c r="S34" s="390"/>
      <c r="T34" s="388"/>
      <c r="U34" s="390"/>
      <c r="V34" s="392"/>
    </row>
    <row r="35" spans="3:22" s="385" customFormat="1" ht="15">
      <c r="C35" s="384"/>
      <c r="F35" s="393"/>
      <c r="G35" s="393"/>
      <c r="H35" s="394"/>
      <c r="I35" s="394"/>
      <c r="J35" s="393"/>
      <c r="K35" s="393"/>
      <c r="O35" s="395"/>
      <c r="P35" s="396"/>
      <c r="Q35" s="390"/>
      <c r="R35" s="391"/>
      <c r="S35" s="390"/>
      <c r="T35" s="388"/>
      <c r="U35" s="390"/>
      <c r="V35" s="392"/>
    </row>
    <row r="36" spans="3:22" s="385" customFormat="1" ht="15">
      <c r="C36" s="384"/>
      <c r="F36" s="393"/>
      <c r="G36" s="393"/>
      <c r="H36" s="394"/>
      <c r="I36" s="394"/>
      <c r="J36" s="393"/>
      <c r="K36" s="393"/>
      <c r="O36" s="395"/>
      <c r="P36" s="396"/>
      <c r="Q36" s="390"/>
      <c r="R36" s="391"/>
      <c r="S36" s="390"/>
      <c r="T36" s="388"/>
      <c r="U36" s="390"/>
      <c r="V36" s="392"/>
    </row>
    <row r="37" spans="3:22" s="385" customFormat="1" ht="15">
      <c r="C37" s="384"/>
      <c r="F37" s="393"/>
      <c r="G37" s="393"/>
      <c r="H37" s="394"/>
      <c r="I37" s="394"/>
      <c r="J37" s="393"/>
      <c r="K37" s="393"/>
      <c r="O37" s="395"/>
      <c r="P37" s="396"/>
      <c r="Q37" s="390"/>
      <c r="R37" s="391"/>
      <c r="S37" s="390"/>
      <c r="T37" s="388"/>
      <c r="U37" s="390"/>
      <c r="V37" s="392"/>
    </row>
    <row r="38" spans="3:22" s="385" customFormat="1" ht="15">
      <c r="C38" s="384"/>
      <c r="F38" s="393"/>
      <c r="G38" s="393"/>
      <c r="H38" s="394"/>
      <c r="I38" s="394"/>
      <c r="J38" s="393"/>
      <c r="K38" s="393"/>
      <c r="O38" s="395"/>
      <c r="P38" s="396"/>
      <c r="Q38" s="390"/>
      <c r="R38" s="391"/>
      <c r="S38" s="390"/>
      <c r="T38" s="388"/>
      <c r="U38" s="390"/>
      <c r="V38" s="392"/>
    </row>
    <row r="39" spans="3:22" s="385" customFormat="1" ht="15">
      <c r="C39" s="384"/>
      <c r="F39" s="393"/>
      <c r="G39" s="393"/>
      <c r="H39" s="394"/>
      <c r="I39" s="394"/>
      <c r="J39" s="393"/>
      <c r="K39" s="393"/>
      <c r="O39" s="395"/>
      <c r="P39" s="396"/>
      <c r="Q39" s="390"/>
      <c r="R39" s="391"/>
      <c r="S39" s="390"/>
      <c r="T39" s="388"/>
      <c r="U39" s="390"/>
      <c r="V39" s="392"/>
    </row>
    <row r="40" spans="3:22" s="385" customFormat="1" ht="15">
      <c r="C40" s="384"/>
      <c r="F40" s="393"/>
      <c r="G40" s="393"/>
      <c r="H40" s="394"/>
      <c r="I40" s="394"/>
      <c r="J40" s="393"/>
      <c r="K40" s="393"/>
      <c r="O40" s="395"/>
      <c r="P40" s="396"/>
      <c r="Q40" s="390"/>
      <c r="R40" s="391"/>
      <c r="S40" s="390"/>
      <c r="T40" s="388"/>
      <c r="U40" s="390"/>
      <c r="V40" s="392"/>
    </row>
    <row r="41" spans="3:22" s="385" customFormat="1" ht="15">
      <c r="C41" s="384"/>
      <c r="F41" s="393"/>
      <c r="G41" s="393"/>
      <c r="H41" s="394"/>
      <c r="I41" s="394"/>
      <c r="J41" s="393"/>
      <c r="K41" s="393"/>
      <c r="O41" s="395"/>
      <c r="P41" s="396"/>
      <c r="Q41" s="390"/>
      <c r="R41" s="391"/>
      <c r="S41" s="390"/>
      <c r="T41" s="388"/>
      <c r="U41" s="390"/>
      <c r="V41" s="392"/>
    </row>
    <row r="42" spans="3:22" s="385" customFormat="1" ht="15">
      <c r="C42" s="384"/>
      <c r="F42" s="393"/>
      <c r="G42" s="393"/>
      <c r="H42" s="394"/>
      <c r="I42" s="394"/>
      <c r="J42" s="393"/>
      <c r="K42" s="393"/>
      <c r="O42" s="395"/>
      <c r="P42" s="396"/>
      <c r="Q42" s="390"/>
      <c r="R42" s="391"/>
      <c r="S42" s="390"/>
      <c r="T42" s="388"/>
      <c r="U42" s="390"/>
      <c r="V42" s="392"/>
    </row>
    <row r="43" spans="3:22" s="385" customFormat="1" ht="15">
      <c r="C43" s="384"/>
      <c r="F43" s="393"/>
      <c r="G43" s="393"/>
      <c r="H43" s="394"/>
      <c r="I43" s="394"/>
      <c r="J43" s="393"/>
      <c r="K43" s="393"/>
      <c r="O43" s="395"/>
      <c r="P43" s="396"/>
      <c r="Q43" s="390"/>
      <c r="R43" s="391"/>
      <c r="S43" s="390"/>
      <c r="T43" s="388"/>
      <c r="U43" s="390"/>
      <c r="V43" s="392"/>
    </row>
    <row r="44" spans="3:22" s="385" customFormat="1" ht="15">
      <c r="C44" s="384"/>
      <c r="F44" s="393"/>
      <c r="G44" s="393"/>
      <c r="H44" s="394"/>
      <c r="I44" s="394"/>
      <c r="J44" s="393"/>
      <c r="K44" s="393"/>
      <c r="O44" s="395"/>
      <c r="P44" s="396"/>
      <c r="Q44" s="390"/>
      <c r="R44" s="391"/>
      <c r="S44" s="390"/>
      <c r="T44" s="388"/>
      <c r="U44" s="390"/>
      <c r="V44" s="392"/>
    </row>
    <row r="45" spans="3:22" s="385" customFormat="1" ht="15">
      <c r="C45" s="384"/>
      <c r="F45" s="393"/>
      <c r="G45" s="393"/>
      <c r="H45" s="394"/>
      <c r="I45" s="394"/>
      <c r="J45" s="393"/>
      <c r="K45" s="393"/>
      <c r="O45" s="395"/>
      <c r="P45" s="396"/>
      <c r="Q45" s="390"/>
      <c r="R45" s="391"/>
      <c r="S45" s="390"/>
      <c r="T45" s="388"/>
      <c r="U45" s="390"/>
      <c r="V45" s="392"/>
    </row>
    <row r="46" spans="3:22" s="385" customFormat="1" ht="15">
      <c r="C46" s="384"/>
      <c r="F46" s="393"/>
      <c r="G46" s="393"/>
      <c r="H46" s="394"/>
      <c r="I46" s="394"/>
      <c r="J46" s="393"/>
      <c r="K46" s="393"/>
      <c r="O46" s="395"/>
      <c r="P46" s="396"/>
      <c r="Q46" s="390"/>
      <c r="R46" s="391"/>
      <c r="S46" s="390"/>
      <c r="T46" s="388"/>
      <c r="U46" s="390"/>
      <c r="V46" s="392"/>
    </row>
    <row r="47" spans="3:22" s="385" customFormat="1" ht="15">
      <c r="C47" s="384"/>
      <c r="F47" s="393"/>
      <c r="G47" s="393"/>
      <c r="H47" s="394"/>
      <c r="I47" s="394"/>
      <c r="J47" s="393"/>
      <c r="K47" s="393"/>
      <c r="O47" s="395"/>
      <c r="P47" s="396"/>
      <c r="Q47" s="390"/>
      <c r="R47" s="391"/>
      <c r="S47" s="390"/>
      <c r="T47" s="388"/>
      <c r="U47" s="390"/>
      <c r="V47" s="392"/>
    </row>
    <row r="48" spans="3:22" s="385" customFormat="1" ht="15">
      <c r="C48" s="384"/>
      <c r="F48" s="393"/>
      <c r="G48" s="393"/>
      <c r="H48" s="394"/>
      <c r="I48" s="394"/>
      <c r="J48" s="393"/>
      <c r="K48" s="393"/>
      <c r="O48" s="395"/>
      <c r="P48" s="396"/>
      <c r="Q48" s="390"/>
      <c r="R48" s="391"/>
      <c r="S48" s="390"/>
      <c r="T48" s="388"/>
      <c r="U48" s="390"/>
      <c r="V48" s="392"/>
    </row>
    <row r="49" spans="3:22" s="385" customFormat="1" ht="15">
      <c r="C49" s="384"/>
      <c r="F49" s="393"/>
      <c r="G49" s="393"/>
      <c r="H49" s="394"/>
      <c r="I49" s="394"/>
      <c r="J49" s="393"/>
      <c r="K49" s="393"/>
      <c r="O49" s="395"/>
      <c r="P49" s="396"/>
      <c r="Q49" s="390"/>
      <c r="R49" s="391"/>
      <c r="S49" s="390"/>
      <c r="T49" s="388"/>
      <c r="U49" s="390"/>
      <c r="V49" s="392"/>
    </row>
    <row r="50" spans="3:22" s="385" customFormat="1" ht="15">
      <c r="C50" s="384"/>
      <c r="F50" s="393"/>
      <c r="G50" s="393"/>
      <c r="H50" s="394"/>
      <c r="I50" s="394"/>
      <c r="J50" s="393"/>
      <c r="K50" s="393"/>
      <c r="O50" s="395"/>
      <c r="P50" s="396"/>
      <c r="Q50" s="390"/>
      <c r="R50" s="391"/>
      <c r="S50" s="390"/>
      <c r="T50" s="388"/>
      <c r="U50" s="390"/>
      <c r="V50" s="392"/>
    </row>
    <row r="51" spans="3:22" s="385" customFormat="1" ht="15">
      <c r="C51" s="384"/>
      <c r="F51" s="393"/>
      <c r="G51" s="393"/>
      <c r="H51" s="394"/>
      <c r="I51" s="394"/>
      <c r="J51" s="393"/>
      <c r="K51" s="393"/>
      <c r="O51" s="395"/>
      <c r="P51" s="396"/>
      <c r="Q51" s="390"/>
      <c r="R51" s="391"/>
      <c r="S51" s="390"/>
      <c r="T51" s="388"/>
      <c r="U51" s="390"/>
      <c r="V51" s="392"/>
    </row>
    <row r="52" spans="3:22" s="385" customFormat="1" ht="15">
      <c r="C52" s="384"/>
      <c r="F52" s="393"/>
      <c r="G52" s="393"/>
      <c r="H52" s="394"/>
      <c r="I52" s="394"/>
      <c r="J52" s="393"/>
      <c r="K52" s="393"/>
      <c r="O52" s="395"/>
      <c r="P52" s="396"/>
      <c r="Q52" s="390"/>
      <c r="R52" s="391"/>
      <c r="S52" s="390"/>
      <c r="T52" s="388"/>
      <c r="U52" s="390"/>
      <c r="V52" s="392"/>
    </row>
    <row r="53" spans="3:22" s="385" customFormat="1" ht="15">
      <c r="C53" s="384"/>
      <c r="F53" s="393"/>
      <c r="G53" s="393"/>
      <c r="H53" s="394"/>
      <c r="I53" s="394"/>
      <c r="J53" s="393"/>
      <c r="K53" s="393"/>
      <c r="O53" s="395"/>
      <c r="P53" s="396"/>
      <c r="Q53" s="390"/>
      <c r="R53" s="391"/>
      <c r="S53" s="390"/>
      <c r="T53" s="388"/>
      <c r="U53" s="390"/>
      <c r="V53" s="392"/>
    </row>
    <row r="54" spans="3:22" s="385" customFormat="1" ht="15">
      <c r="C54" s="384"/>
      <c r="F54" s="393"/>
      <c r="G54" s="393"/>
      <c r="H54" s="394"/>
      <c r="I54" s="394"/>
      <c r="J54" s="393"/>
      <c r="K54" s="393"/>
      <c r="O54" s="395"/>
      <c r="P54" s="396"/>
      <c r="Q54" s="390"/>
      <c r="R54" s="391"/>
      <c r="S54" s="390"/>
      <c r="T54" s="388"/>
      <c r="U54" s="390"/>
      <c r="V54" s="392"/>
    </row>
    <row r="55" spans="3:22" s="385" customFormat="1" ht="15">
      <c r="C55" s="384"/>
      <c r="F55" s="393"/>
      <c r="G55" s="393"/>
      <c r="H55" s="394"/>
      <c r="I55" s="394"/>
      <c r="J55" s="393"/>
      <c r="K55" s="393"/>
      <c r="O55" s="395"/>
      <c r="P55" s="396"/>
      <c r="Q55" s="390"/>
      <c r="R55" s="391"/>
      <c r="S55" s="390"/>
      <c r="T55" s="388"/>
      <c r="U55" s="390"/>
      <c r="V55" s="392"/>
    </row>
    <row r="56" spans="3:22" s="385" customFormat="1" ht="15">
      <c r="C56" s="384"/>
      <c r="F56" s="393"/>
      <c r="G56" s="393"/>
      <c r="H56" s="394"/>
      <c r="I56" s="394"/>
      <c r="J56" s="393"/>
      <c r="K56" s="393"/>
      <c r="O56" s="395"/>
      <c r="P56" s="396"/>
      <c r="Q56" s="390"/>
      <c r="R56" s="391"/>
      <c r="S56" s="390"/>
      <c r="T56" s="388"/>
      <c r="U56" s="390"/>
      <c r="V56" s="392"/>
    </row>
    <row r="57" spans="3:22" s="385" customFormat="1" ht="15">
      <c r="C57" s="384"/>
      <c r="F57" s="393"/>
      <c r="G57" s="393"/>
      <c r="H57" s="394"/>
      <c r="I57" s="394"/>
      <c r="J57" s="393"/>
      <c r="K57" s="393"/>
      <c r="O57" s="395"/>
      <c r="P57" s="396"/>
      <c r="Q57" s="390"/>
      <c r="R57" s="391"/>
      <c r="S57" s="390"/>
      <c r="T57" s="388"/>
      <c r="U57" s="390"/>
      <c r="V57" s="392"/>
    </row>
    <row r="58" spans="3:22" s="385" customFormat="1" ht="15">
      <c r="C58" s="384"/>
      <c r="F58" s="393"/>
      <c r="G58" s="393"/>
      <c r="H58" s="394"/>
      <c r="I58" s="394"/>
      <c r="J58" s="393"/>
      <c r="K58" s="393"/>
      <c r="O58" s="395"/>
      <c r="P58" s="396"/>
      <c r="Q58" s="390"/>
      <c r="R58" s="391"/>
      <c r="S58" s="390"/>
      <c r="T58" s="388"/>
      <c r="U58" s="390"/>
      <c r="V58" s="392"/>
    </row>
    <row r="59" spans="3:22" s="385" customFormat="1" ht="15">
      <c r="C59" s="384"/>
      <c r="F59" s="393"/>
      <c r="G59" s="393"/>
      <c r="H59" s="394"/>
      <c r="I59" s="394"/>
      <c r="J59" s="393"/>
      <c r="K59" s="393"/>
      <c r="O59" s="395"/>
      <c r="P59" s="396"/>
      <c r="Q59" s="390"/>
      <c r="R59" s="391"/>
      <c r="S59" s="390"/>
      <c r="T59" s="388"/>
      <c r="U59" s="390"/>
      <c r="V59" s="392"/>
    </row>
    <row r="60" spans="3:22" s="385" customFormat="1" ht="15">
      <c r="C60" s="384"/>
      <c r="F60" s="393"/>
      <c r="G60" s="393"/>
      <c r="H60" s="394"/>
      <c r="I60" s="394"/>
      <c r="J60" s="393"/>
      <c r="K60" s="393"/>
      <c r="O60" s="395"/>
      <c r="P60" s="396"/>
      <c r="Q60" s="390"/>
      <c r="R60" s="391"/>
      <c r="S60" s="390"/>
      <c r="T60" s="388"/>
      <c r="U60" s="390"/>
      <c r="V60" s="392"/>
    </row>
    <row r="61" spans="3:22" s="385" customFormat="1" ht="15">
      <c r="C61" s="384"/>
      <c r="F61" s="393"/>
      <c r="G61" s="393"/>
      <c r="H61" s="394"/>
      <c r="I61" s="394"/>
      <c r="J61" s="393"/>
      <c r="K61" s="393"/>
      <c r="O61" s="395"/>
      <c r="P61" s="396"/>
      <c r="Q61" s="390"/>
      <c r="R61" s="391"/>
      <c r="S61" s="390"/>
      <c r="T61" s="388"/>
      <c r="U61" s="390"/>
      <c r="V61" s="392"/>
    </row>
    <row r="62" spans="3:22" s="385" customFormat="1" ht="15">
      <c r="C62" s="384"/>
      <c r="F62" s="393"/>
      <c r="G62" s="393"/>
      <c r="H62" s="394"/>
      <c r="I62" s="394"/>
      <c r="J62" s="393"/>
      <c r="K62" s="393"/>
      <c r="O62" s="395"/>
      <c r="P62" s="396"/>
      <c r="Q62" s="390"/>
      <c r="R62" s="391"/>
      <c r="S62" s="390"/>
      <c r="T62" s="388"/>
      <c r="U62" s="390"/>
      <c r="V62" s="392"/>
    </row>
    <row r="63" spans="3:22" s="385" customFormat="1" ht="15">
      <c r="C63" s="384"/>
      <c r="F63" s="393"/>
      <c r="G63" s="393"/>
      <c r="H63" s="394"/>
      <c r="I63" s="394"/>
      <c r="J63" s="393"/>
      <c r="K63" s="393"/>
      <c r="O63" s="395"/>
      <c r="P63" s="396"/>
      <c r="Q63" s="390"/>
      <c r="R63" s="391"/>
      <c r="S63" s="390"/>
      <c r="T63" s="388"/>
      <c r="U63" s="390"/>
      <c r="V63" s="392"/>
    </row>
    <row r="64" spans="3:22" s="385" customFormat="1" ht="15">
      <c r="C64" s="384"/>
      <c r="F64" s="393"/>
      <c r="G64" s="393"/>
      <c r="H64" s="394"/>
      <c r="I64" s="394"/>
      <c r="J64" s="393"/>
      <c r="K64" s="393"/>
      <c r="O64" s="395"/>
      <c r="P64" s="396"/>
      <c r="Q64" s="390"/>
      <c r="R64" s="391"/>
      <c r="S64" s="390"/>
      <c r="T64" s="388"/>
      <c r="U64" s="390"/>
      <c r="V64" s="392"/>
    </row>
    <row r="65" spans="3:22" s="385" customFormat="1" ht="15">
      <c r="C65" s="384"/>
      <c r="F65" s="393"/>
      <c r="G65" s="393"/>
      <c r="H65" s="394"/>
      <c r="I65" s="394"/>
      <c r="J65" s="393"/>
      <c r="K65" s="393"/>
      <c r="O65" s="395"/>
      <c r="P65" s="396"/>
      <c r="Q65" s="390"/>
      <c r="R65" s="391"/>
      <c r="S65" s="390"/>
      <c r="T65" s="388"/>
      <c r="U65" s="390"/>
      <c r="V65" s="392"/>
    </row>
    <row r="66" spans="3:22" s="385" customFormat="1" ht="15">
      <c r="C66" s="384"/>
      <c r="F66" s="393"/>
      <c r="G66" s="393"/>
      <c r="H66" s="394"/>
      <c r="I66" s="394"/>
      <c r="J66" s="393"/>
      <c r="K66" s="393"/>
      <c r="O66" s="395"/>
      <c r="P66" s="396"/>
      <c r="Q66" s="390"/>
      <c r="R66" s="391"/>
      <c r="S66" s="390"/>
      <c r="T66" s="388"/>
      <c r="U66" s="390"/>
      <c r="V66" s="392"/>
    </row>
    <row r="67" spans="3:22" s="385" customFormat="1" ht="15">
      <c r="C67" s="384"/>
      <c r="F67" s="393"/>
      <c r="G67" s="393"/>
      <c r="H67" s="394"/>
      <c r="I67" s="394"/>
      <c r="J67" s="393"/>
      <c r="K67" s="393"/>
      <c r="O67" s="395"/>
      <c r="P67" s="396"/>
      <c r="Q67" s="390"/>
      <c r="R67" s="391"/>
      <c r="S67" s="390"/>
      <c r="T67" s="388"/>
      <c r="U67" s="390"/>
      <c r="V67" s="392"/>
    </row>
    <row r="68" spans="3:22" s="385" customFormat="1" ht="15">
      <c r="C68" s="384"/>
      <c r="F68" s="393"/>
      <c r="G68" s="393"/>
      <c r="H68" s="394"/>
      <c r="I68" s="394"/>
      <c r="J68" s="393"/>
      <c r="K68" s="393"/>
      <c r="O68" s="395"/>
      <c r="P68" s="396"/>
      <c r="Q68" s="390"/>
      <c r="R68" s="391"/>
      <c r="S68" s="390"/>
      <c r="T68" s="388"/>
      <c r="U68" s="390"/>
      <c r="V68" s="392"/>
    </row>
    <row r="69" spans="3:22" s="385" customFormat="1" ht="15">
      <c r="C69" s="384"/>
      <c r="F69" s="393"/>
      <c r="G69" s="393"/>
      <c r="H69" s="394"/>
      <c r="I69" s="394"/>
      <c r="J69" s="393"/>
      <c r="K69" s="393"/>
      <c r="O69" s="395"/>
      <c r="P69" s="396"/>
      <c r="Q69" s="390"/>
      <c r="R69" s="391"/>
      <c r="S69" s="390"/>
      <c r="T69" s="388"/>
      <c r="U69" s="390"/>
      <c r="V69" s="392"/>
    </row>
    <row r="70" spans="3:22" s="385" customFormat="1" ht="15">
      <c r="C70" s="384"/>
      <c r="F70" s="393"/>
      <c r="G70" s="393"/>
      <c r="H70" s="394"/>
      <c r="I70" s="394"/>
      <c r="J70" s="393"/>
      <c r="K70" s="393"/>
      <c r="O70" s="395"/>
      <c r="P70" s="396"/>
      <c r="Q70" s="390"/>
      <c r="R70" s="391"/>
      <c r="S70" s="390"/>
      <c r="T70" s="388"/>
      <c r="U70" s="390"/>
      <c r="V70" s="392"/>
    </row>
    <row r="71" spans="3:22" s="385" customFormat="1" ht="15">
      <c r="C71" s="384"/>
      <c r="F71" s="393"/>
      <c r="G71" s="393"/>
      <c r="H71" s="394"/>
      <c r="I71" s="394"/>
      <c r="J71" s="393"/>
      <c r="K71" s="393"/>
      <c r="O71" s="395"/>
      <c r="P71" s="396"/>
      <c r="Q71" s="390"/>
      <c r="R71" s="391"/>
      <c r="S71" s="390"/>
      <c r="T71" s="388"/>
      <c r="U71" s="390"/>
      <c r="V71" s="392"/>
    </row>
    <row r="72" spans="3:22" s="385" customFormat="1" ht="15">
      <c r="C72" s="384"/>
      <c r="F72" s="393"/>
      <c r="G72" s="393"/>
      <c r="H72" s="394"/>
      <c r="I72" s="394"/>
      <c r="J72" s="393"/>
      <c r="K72" s="393"/>
      <c r="O72" s="395"/>
      <c r="P72" s="396"/>
      <c r="Q72" s="390"/>
      <c r="R72" s="391"/>
      <c r="S72" s="390"/>
      <c r="T72" s="388"/>
      <c r="U72" s="390"/>
      <c r="V72" s="392"/>
    </row>
    <row r="73" spans="3:22" s="385" customFormat="1" ht="15">
      <c r="C73" s="384"/>
      <c r="F73" s="393"/>
      <c r="G73" s="393"/>
      <c r="H73" s="394"/>
      <c r="I73" s="394"/>
      <c r="J73" s="393"/>
      <c r="K73" s="393"/>
      <c r="O73" s="395"/>
      <c r="P73" s="396"/>
      <c r="Q73" s="390"/>
      <c r="R73" s="391"/>
      <c r="S73" s="390"/>
      <c r="T73" s="388"/>
      <c r="U73" s="390"/>
      <c r="V73" s="392"/>
    </row>
    <row r="74" spans="3:22" s="385" customFormat="1" ht="15">
      <c r="C74" s="384"/>
      <c r="F74" s="393"/>
      <c r="G74" s="393"/>
      <c r="H74" s="394"/>
      <c r="I74" s="394"/>
      <c r="J74" s="393"/>
      <c r="K74" s="393"/>
      <c r="O74" s="395"/>
      <c r="P74" s="396"/>
      <c r="Q74" s="390"/>
      <c r="R74" s="391"/>
      <c r="S74" s="390"/>
      <c r="T74" s="388"/>
      <c r="U74" s="390"/>
      <c r="V74" s="392"/>
    </row>
    <row r="75" spans="3:22" s="385" customFormat="1" ht="15">
      <c r="C75" s="384"/>
      <c r="F75" s="393"/>
      <c r="G75" s="393"/>
      <c r="H75" s="394"/>
      <c r="I75" s="394"/>
      <c r="J75" s="393"/>
      <c r="K75" s="393"/>
      <c r="O75" s="395"/>
      <c r="P75" s="396"/>
      <c r="Q75" s="390"/>
      <c r="R75" s="391"/>
      <c r="S75" s="390"/>
      <c r="T75" s="388"/>
      <c r="U75" s="390"/>
      <c r="V75" s="392"/>
    </row>
    <row r="76" spans="3:22" s="385" customFormat="1" ht="15">
      <c r="C76" s="384"/>
      <c r="F76" s="393"/>
      <c r="G76" s="393"/>
      <c r="H76" s="394"/>
      <c r="I76" s="394"/>
      <c r="J76" s="393"/>
      <c r="K76" s="393"/>
      <c r="O76" s="395"/>
      <c r="P76" s="396"/>
      <c r="Q76" s="390"/>
      <c r="R76" s="391"/>
      <c r="S76" s="390"/>
      <c r="T76" s="388"/>
      <c r="U76" s="390"/>
      <c r="V76" s="392"/>
    </row>
    <row r="77" spans="3:22" s="385" customFormat="1" ht="15">
      <c r="C77" s="384"/>
      <c r="F77" s="393"/>
      <c r="G77" s="393"/>
      <c r="H77" s="394"/>
      <c r="I77" s="394"/>
      <c r="J77" s="393"/>
      <c r="K77" s="393"/>
      <c r="O77" s="395"/>
      <c r="P77" s="396"/>
      <c r="Q77" s="390"/>
      <c r="R77" s="391"/>
      <c r="S77" s="390"/>
      <c r="T77" s="388"/>
      <c r="U77" s="390"/>
      <c r="V77" s="392"/>
    </row>
    <row r="78" spans="3:22" s="385" customFormat="1" ht="15">
      <c r="C78" s="384"/>
      <c r="F78" s="393"/>
      <c r="G78" s="393"/>
      <c r="H78" s="394"/>
      <c r="I78" s="394"/>
      <c r="J78" s="393"/>
      <c r="K78" s="393"/>
      <c r="O78" s="395"/>
      <c r="P78" s="396"/>
      <c r="Q78" s="390"/>
      <c r="R78" s="391"/>
      <c r="S78" s="390"/>
      <c r="T78" s="388"/>
      <c r="U78" s="390"/>
      <c r="V78" s="392"/>
    </row>
    <row r="79" spans="3:22" s="385" customFormat="1" ht="15">
      <c r="C79" s="384"/>
      <c r="F79" s="393"/>
      <c r="G79" s="393"/>
      <c r="H79" s="394"/>
      <c r="I79" s="394"/>
      <c r="J79" s="393"/>
      <c r="K79" s="393"/>
      <c r="O79" s="395"/>
      <c r="P79" s="396"/>
      <c r="Q79" s="390"/>
      <c r="R79" s="391"/>
      <c r="S79" s="390"/>
      <c r="T79" s="388"/>
      <c r="U79" s="390"/>
      <c r="V79" s="392"/>
    </row>
    <row r="80" spans="3:22" s="385" customFormat="1" ht="15">
      <c r="C80" s="384"/>
      <c r="F80" s="393"/>
      <c r="G80" s="393"/>
      <c r="H80" s="394"/>
      <c r="I80" s="394"/>
      <c r="J80" s="393"/>
      <c r="K80" s="393"/>
      <c r="O80" s="395"/>
      <c r="P80" s="396"/>
      <c r="Q80" s="390"/>
      <c r="R80" s="391"/>
      <c r="S80" s="390"/>
      <c r="T80" s="388"/>
      <c r="U80" s="390"/>
      <c r="V80" s="392"/>
    </row>
    <row r="81" spans="3:22" s="385" customFormat="1" ht="15">
      <c r="C81" s="384"/>
      <c r="F81" s="393"/>
      <c r="G81" s="393"/>
      <c r="H81" s="394"/>
      <c r="I81" s="394"/>
      <c r="J81" s="393"/>
      <c r="K81" s="393"/>
      <c r="O81" s="395"/>
      <c r="P81" s="396"/>
      <c r="Q81" s="390"/>
      <c r="R81" s="391"/>
      <c r="S81" s="390"/>
      <c r="T81" s="388"/>
      <c r="U81" s="390"/>
      <c r="V81" s="392"/>
    </row>
    <row r="82" spans="3:22" s="385" customFormat="1" ht="15">
      <c r="C82" s="384"/>
      <c r="F82" s="393"/>
      <c r="G82" s="393"/>
      <c r="H82" s="394"/>
      <c r="I82" s="394"/>
      <c r="J82" s="393"/>
      <c r="K82" s="393"/>
      <c r="O82" s="395"/>
      <c r="P82" s="396"/>
      <c r="Q82" s="390"/>
      <c r="R82" s="391"/>
      <c r="S82" s="390"/>
      <c r="T82" s="388"/>
      <c r="U82" s="390"/>
      <c r="V82" s="392"/>
    </row>
    <row r="83" spans="3:22" s="385" customFormat="1" ht="15">
      <c r="C83" s="384"/>
      <c r="F83" s="393"/>
      <c r="G83" s="393"/>
      <c r="H83" s="394"/>
      <c r="I83" s="394"/>
      <c r="J83" s="393"/>
      <c r="K83" s="393"/>
      <c r="O83" s="395"/>
      <c r="P83" s="396"/>
      <c r="Q83" s="390"/>
      <c r="R83" s="391"/>
      <c r="S83" s="390"/>
      <c r="T83" s="388"/>
      <c r="U83" s="390"/>
      <c r="V83" s="392"/>
    </row>
    <row r="84" spans="3:22" s="385" customFormat="1" ht="15">
      <c r="C84" s="384"/>
      <c r="F84" s="393"/>
      <c r="G84" s="393"/>
      <c r="H84" s="394"/>
      <c r="I84" s="394"/>
      <c r="J84" s="393"/>
      <c r="K84" s="393"/>
      <c r="O84" s="395"/>
      <c r="P84" s="396"/>
      <c r="Q84" s="390"/>
      <c r="R84" s="391"/>
      <c r="S84" s="390"/>
      <c r="T84" s="388"/>
      <c r="U84" s="390"/>
      <c r="V84" s="392"/>
    </row>
    <row r="85" spans="3:22" s="385" customFormat="1" ht="15">
      <c r="C85" s="384"/>
      <c r="F85" s="393"/>
      <c r="G85" s="393"/>
      <c r="H85" s="394"/>
      <c r="I85" s="394"/>
      <c r="J85" s="393"/>
      <c r="K85" s="393"/>
      <c r="O85" s="395"/>
      <c r="P85" s="396"/>
      <c r="Q85" s="390"/>
      <c r="R85" s="391"/>
      <c r="S85" s="390"/>
      <c r="T85" s="388"/>
      <c r="U85" s="390"/>
      <c r="V85" s="392"/>
    </row>
    <row r="86" spans="3:22" s="385" customFormat="1" ht="15">
      <c r="C86" s="384"/>
      <c r="F86" s="393"/>
      <c r="G86" s="393"/>
      <c r="H86" s="394"/>
      <c r="I86" s="394"/>
      <c r="J86" s="393"/>
      <c r="K86" s="393"/>
      <c r="O86" s="395"/>
      <c r="P86" s="396"/>
      <c r="Q86" s="390"/>
      <c r="R86" s="391"/>
      <c r="S86" s="390"/>
      <c r="T86" s="388"/>
      <c r="U86" s="390"/>
      <c r="V86" s="392"/>
    </row>
    <row r="87" spans="3:22" s="385" customFormat="1" ht="15">
      <c r="C87" s="384"/>
      <c r="F87" s="393"/>
      <c r="G87" s="393"/>
      <c r="H87" s="394"/>
      <c r="I87" s="394"/>
      <c r="J87" s="393"/>
      <c r="K87" s="393"/>
      <c r="O87" s="395"/>
      <c r="P87" s="396"/>
      <c r="Q87" s="390"/>
      <c r="R87" s="391"/>
      <c r="S87" s="390"/>
      <c r="T87" s="388"/>
      <c r="U87" s="390"/>
      <c r="V87" s="392"/>
    </row>
    <row r="88" spans="3:22" s="385" customFormat="1" ht="15">
      <c r="C88" s="384"/>
      <c r="F88" s="393"/>
      <c r="G88" s="393"/>
      <c r="H88" s="394"/>
      <c r="I88" s="394"/>
      <c r="J88" s="393"/>
      <c r="K88" s="393"/>
      <c r="O88" s="395"/>
      <c r="P88" s="396"/>
      <c r="Q88" s="390"/>
      <c r="R88" s="391"/>
      <c r="S88" s="390"/>
      <c r="T88" s="388"/>
      <c r="U88" s="390"/>
      <c r="V88" s="392"/>
    </row>
    <row r="89" spans="3:22" s="385" customFormat="1" ht="15">
      <c r="C89" s="384"/>
      <c r="F89" s="393"/>
      <c r="G89" s="393"/>
      <c r="H89" s="394"/>
      <c r="I89" s="394"/>
      <c r="J89" s="393"/>
      <c r="K89" s="393"/>
      <c r="O89" s="395"/>
      <c r="P89" s="396"/>
      <c r="Q89" s="390"/>
      <c r="R89" s="391"/>
      <c r="S89" s="390"/>
      <c r="T89" s="388"/>
      <c r="U89" s="390"/>
      <c r="V89" s="392"/>
    </row>
    <row r="90" spans="3:22" s="385" customFormat="1" ht="15">
      <c r="C90" s="384"/>
      <c r="F90" s="393"/>
      <c r="G90" s="393"/>
      <c r="H90" s="394"/>
      <c r="I90" s="394"/>
      <c r="J90" s="393"/>
      <c r="K90" s="393"/>
      <c r="O90" s="395"/>
      <c r="P90" s="396"/>
      <c r="Q90" s="390"/>
      <c r="R90" s="391"/>
      <c r="S90" s="390"/>
      <c r="T90" s="388"/>
      <c r="U90" s="390"/>
      <c r="V90" s="392"/>
    </row>
    <row r="91" spans="3:22" s="385" customFormat="1" ht="15">
      <c r="C91" s="384"/>
      <c r="F91" s="393"/>
      <c r="G91" s="393"/>
      <c r="H91" s="394"/>
      <c r="I91" s="394"/>
      <c r="J91" s="393"/>
      <c r="K91" s="393"/>
      <c r="O91" s="395"/>
      <c r="P91" s="396"/>
      <c r="Q91" s="390"/>
      <c r="R91" s="391"/>
      <c r="S91" s="390"/>
      <c r="T91" s="388"/>
      <c r="U91" s="390"/>
      <c r="V91" s="392"/>
    </row>
    <row r="92" spans="3:22" s="385" customFormat="1" ht="15">
      <c r="C92" s="384"/>
      <c r="F92" s="393"/>
      <c r="G92" s="393"/>
      <c r="H92" s="394"/>
      <c r="I92" s="394"/>
      <c r="J92" s="393"/>
      <c r="K92" s="393"/>
      <c r="O92" s="395"/>
      <c r="P92" s="396"/>
      <c r="Q92" s="390"/>
      <c r="R92" s="391"/>
      <c r="S92" s="390"/>
      <c r="T92" s="388"/>
      <c r="U92" s="390"/>
      <c r="V92" s="392"/>
    </row>
    <row r="93" spans="3:22" s="385" customFormat="1" ht="15">
      <c r="C93" s="384"/>
      <c r="F93" s="393"/>
      <c r="G93" s="393"/>
      <c r="H93" s="394"/>
      <c r="I93" s="394"/>
      <c r="J93" s="393"/>
      <c r="K93" s="393"/>
      <c r="O93" s="395"/>
      <c r="P93" s="396"/>
      <c r="Q93" s="390"/>
      <c r="R93" s="391"/>
      <c r="S93" s="390"/>
      <c r="T93" s="388"/>
      <c r="U93" s="390"/>
      <c r="V93" s="392"/>
    </row>
    <row r="94" spans="3:22" s="385" customFormat="1" ht="15">
      <c r="C94" s="384"/>
      <c r="F94" s="393"/>
      <c r="G94" s="393"/>
      <c r="H94" s="394"/>
      <c r="I94" s="394"/>
      <c r="J94" s="393"/>
      <c r="K94" s="393"/>
      <c r="O94" s="395"/>
      <c r="P94" s="396"/>
      <c r="Q94" s="390"/>
      <c r="R94" s="391"/>
      <c r="S94" s="390"/>
      <c r="T94" s="388"/>
      <c r="U94" s="390"/>
      <c r="V94" s="392"/>
    </row>
    <row r="95" spans="3:22" s="385" customFormat="1" ht="15">
      <c r="C95" s="384"/>
      <c r="F95" s="393"/>
      <c r="G95" s="393"/>
      <c r="H95" s="394"/>
      <c r="I95" s="394"/>
      <c r="J95" s="393"/>
      <c r="K95" s="393"/>
      <c r="O95" s="395"/>
      <c r="P95" s="396"/>
      <c r="Q95" s="390"/>
      <c r="R95" s="391"/>
      <c r="S95" s="390"/>
      <c r="T95" s="388"/>
      <c r="U95" s="390"/>
      <c r="V95" s="392"/>
    </row>
    <row r="96" spans="3:22" s="385" customFormat="1" ht="15">
      <c r="C96" s="384"/>
      <c r="F96" s="393"/>
      <c r="G96" s="393"/>
      <c r="H96" s="394"/>
      <c r="I96" s="394"/>
      <c r="J96" s="393"/>
      <c r="K96" s="393"/>
      <c r="O96" s="395"/>
      <c r="P96" s="396"/>
      <c r="Q96" s="390"/>
      <c r="R96" s="391"/>
      <c r="S96" s="390"/>
      <c r="T96" s="388"/>
      <c r="U96" s="390"/>
      <c r="V96" s="392"/>
    </row>
    <row r="97" spans="3:22" s="385" customFormat="1" ht="15">
      <c r="C97" s="384"/>
      <c r="F97" s="393"/>
      <c r="G97" s="393"/>
      <c r="H97" s="394"/>
      <c r="I97" s="394"/>
      <c r="J97" s="393"/>
      <c r="K97" s="393"/>
      <c r="O97" s="395"/>
      <c r="P97" s="396"/>
      <c r="Q97" s="390"/>
      <c r="R97" s="391"/>
      <c r="S97" s="390"/>
      <c r="T97" s="388"/>
      <c r="U97" s="390"/>
      <c r="V97" s="392"/>
    </row>
    <row r="98" spans="3:22" s="385" customFormat="1" ht="15">
      <c r="C98" s="384"/>
      <c r="F98" s="393"/>
      <c r="G98" s="393"/>
      <c r="H98" s="394"/>
      <c r="I98" s="394"/>
      <c r="J98" s="393"/>
      <c r="K98" s="393"/>
      <c r="O98" s="395"/>
      <c r="P98" s="396"/>
      <c r="Q98" s="390"/>
      <c r="R98" s="391"/>
      <c r="S98" s="390"/>
      <c r="T98" s="388"/>
      <c r="U98" s="390"/>
      <c r="V98" s="392"/>
    </row>
    <row r="99" spans="3:22" s="385" customFormat="1" ht="15">
      <c r="C99" s="384"/>
      <c r="F99" s="393"/>
      <c r="G99" s="393"/>
      <c r="H99" s="394"/>
      <c r="I99" s="394"/>
      <c r="J99" s="393"/>
      <c r="K99" s="393"/>
      <c r="O99" s="395"/>
      <c r="P99" s="396"/>
      <c r="Q99" s="390"/>
      <c r="R99" s="391"/>
      <c r="S99" s="390"/>
      <c r="T99" s="388"/>
      <c r="U99" s="390"/>
      <c r="V99" s="392"/>
    </row>
    <row r="100" spans="3:22" s="385" customFormat="1" ht="15">
      <c r="C100" s="384"/>
      <c r="F100" s="393"/>
      <c r="G100" s="393"/>
      <c r="H100" s="394"/>
      <c r="I100" s="394"/>
      <c r="J100" s="393"/>
      <c r="K100" s="393"/>
      <c r="O100" s="395"/>
      <c r="P100" s="396"/>
      <c r="Q100" s="390"/>
      <c r="R100" s="391"/>
      <c r="S100" s="390"/>
      <c r="T100" s="388"/>
      <c r="U100" s="390"/>
      <c r="V100" s="392"/>
    </row>
    <row r="101" spans="3:22" s="385" customFormat="1" ht="15">
      <c r="C101" s="384"/>
      <c r="F101" s="393"/>
      <c r="G101" s="393"/>
      <c r="H101" s="394"/>
      <c r="I101" s="394"/>
      <c r="J101" s="393"/>
      <c r="K101" s="393"/>
      <c r="O101" s="395"/>
      <c r="P101" s="396"/>
      <c r="Q101" s="390"/>
      <c r="R101" s="391"/>
      <c r="S101" s="390"/>
      <c r="T101" s="388"/>
      <c r="U101" s="390"/>
      <c r="V101" s="392"/>
    </row>
  </sheetData>
  <sheetProtection password="C5C4" sheet="1" selectLockedCells="1"/>
  <mergeCells count="1">
    <mergeCell ref="E3:F3"/>
  </mergeCells>
  <conditionalFormatting sqref="D4">
    <cfRule type="colorScale" priority="28" dxfId="0">
      <colorScale>
        <cfvo type="min" val="0"/>
        <cfvo type="max"/>
        <color rgb="FFFF7128"/>
        <color rgb="FFFFEF9C"/>
      </colorScale>
    </cfRule>
  </conditionalFormatting>
  <conditionalFormatting sqref="D6">
    <cfRule type="colorScale" priority="13" dxfId="0">
      <colorScale>
        <cfvo type="min" val="0"/>
        <cfvo type="max"/>
        <color rgb="FFFF7128"/>
        <color rgb="FFFFEF9C"/>
      </colorScale>
    </cfRule>
  </conditionalFormatting>
  <conditionalFormatting sqref="F4:G6">
    <cfRule type="colorScale" priority="607" dxfId="0">
      <colorScale>
        <cfvo type="min" val="0"/>
        <cfvo type="max"/>
        <color rgb="FFFF7128"/>
        <color rgb="FFFFEF9C"/>
      </colorScale>
    </cfRule>
  </conditionalFormatting>
  <conditionalFormatting sqref="D5">
    <cfRule type="colorScale" priority="608" dxfId="0">
      <colorScale>
        <cfvo type="min" val="0"/>
        <cfvo type="max"/>
        <color rgb="FFFF7128"/>
        <color rgb="FFFFEF9C"/>
      </colorScale>
    </cfRule>
  </conditionalFormatting>
  <conditionalFormatting sqref="F7:G7">
    <cfRule type="colorScale" priority="7" dxfId="0">
      <colorScale>
        <cfvo type="min" val="0"/>
        <cfvo type="max"/>
        <color rgb="FFFF7128"/>
        <color rgb="FFFFEF9C"/>
      </colorScale>
    </cfRule>
  </conditionalFormatting>
  <conditionalFormatting sqref="D7">
    <cfRule type="colorScale" priority="8" dxfId="0">
      <colorScale>
        <cfvo type="min" val="0"/>
        <cfvo type="max"/>
        <color rgb="FFFF7128"/>
        <color rgb="FFFFEF9C"/>
      </colorScale>
    </cfRule>
  </conditionalFormatting>
  <conditionalFormatting sqref="D8">
    <cfRule type="colorScale" priority="5" dxfId="0">
      <colorScale>
        <cfvo type="min" val="0"/>
        <cfvo type="max"/>
        <color rgb="FFFF7128"/>
        <color rgb="FFFFEF9C"/>
      </colorScale>
    </cfRule>
  </conditionalFormatting>
  <conditionalFormatting sqref="F8:G8">
    <cfRule type="colorScale" priority="6" dxfId="0">
      <colorScale>
        <cfvo type="min" val="0"/>
        <cfvo type="max"/>
        <color rgb="FFFF7128"/>
        <color rgb="FFFFEF9C"/>
      </colorScale>
    </cfRule>
  </conditionalFormatting>
  <conditionalFormatting sqref="F9:G9">
    <cfRule type="colorScale" priority="3" dxfId="0">
      <colorScale>
        <cfvo type="min" val="0"/>
        <cfvo type="max"/>
        <color rgb="FFFF7128"/>
        <color rgb="FFFFEF9C"/>
      </colorScale>
    </cfRule>
  </conditionalFormatting>
  <conditionalFormatting sqref="D9">
    <cfRule type="colorScale" priority="4" dxfId="0">
      <colorScale>
        <cfvo type="min" val="0"/>
        <cfvo type="max"/>
        <color rgb="FFFF7128"/>
        <color rgb="FFFFEF9C"/>
      </colorScale>
    </cfRule>
  </conditionalFormatting>
  <conditionalFormatting sqref="F11:G11">
    <cfRule type="colorScale" priority="1" dxfId="0">
      <colorScale>
        <cfvo type="min" val="0"/>
        <cfvo type="max"/>
        <color rgb="FFFF7128"/>
        <color rgb="FFFFEF9C"/>
      </colorScale>
    </cfRule>
  </conditionalFormatting>
  <conditionalFormatting sqref="D11">
    <cfRule type="colorScale" priority="2" dxfId="0">
      <colorScale>
        <cfvo type="min" val="0"/>
        <cfvo type="max"/>
        <color rgb="FFFF7128"/>
        <color rgb="FFFFEF9C"/>
      </colorScale>
    </cfRule>
  </conditionalFormatting>
  <printOptions horizontalCentered="1"/>
  <pageMargins left="0.2" right="0.2" top="0.75" bottom="0.25" header="0.3" footer="0.3"/>
  <pageSetup fitToHeight="0" fitToWidth="1" horizontalDpi="600" verticalDpi="600" orientation="landscape" paperSize="5" scale="42" r:id="rId1"/>
  <headerFooter>
    <oddHeader xml:space="preserve">&amp;C&amp;"-,Bold"&amp;14Shelby County Board of Education (SCBE)
2021-2022 SY 
Commodity Processing  and Commercial Equivalent Bid III
Commodity Processing Bid - Frozen By the  Serving </oddHeader>
    <oddFooter>&amp;CPage &amp;P&amp;R&amp;D</oddFooter>
  </headerFooter>
</worksheet>
</file>

<file path=xl/worksheets/sheet8.xml><?xml version="1.0" encoding="utf-8"?>
<worksheet xmlns="http://schemas.openxmlformats.org/spreadsheetml/2006/main" xmlns:r="http://schemas.openxmlformats.org/officeDocument/2006/relationships">
  <dimension ref="A1:O13"/>
  <sheetViews>
    <sheetView view="pageLayout" zoomScale="59" zoomScaleNormal="70" zoomScaleSheetLayoutView="50" zoomScalePageLayoutView="59" workbookViewId="0" topLeftCell="A1">
      <selection activeCell="O4" sqref="O4"/>
    </sheetView>
  </sheetViews>
  <sheetFormatPr defaultColWidth="9.140625" defaultRowHeight="15"/>
  <cols>
    <col min="1" max="1" width="12.28125" style="323" customWidth="1"/>
    <col min="2" max="2" width="19.7109375" style="181" customWidth="1"/>
    <col min="3" max="3" width="56.7109375" style="182" customWidth="1"/>
    <col min="4" max="4" width="42.7109375" style="181" customWidth="1"/>
    <col min="5" max="5" width="21.00390625" style="181" customWidth="1"/>
    <col min="6" max="6" width="23.28125" style="181" customWidth="1"/>
    <col min="7" max="7" width="26.421875" style="181" customWidth="1"/>
    <col min="8" max="8" width="18.57421875" style="181" customWidth="1"/>
    <col min="9" max="9" width="21.7109375" style="181" customWidth="1"/>
    <col min="10" max="10" width="19.28125" style="235" customWidth="1"/>
    <col min="11" max="11" width="19.8515625" style="238" customWidth="1"/>
    <col min="12" max="12" width="22.140625" style="238" customWidth="1"/>
    <col min="13" max="13" width="29.140625" style="238" customWidth="1"/>
    <col min="14" max="14" width="16.421875" style="255" customWidth="1"/>
    <col min="15" max="15" width="17.00390625" style="255" customWidth="1"/>
    <col min="16" max="16384" width="9.140625" style="181" customWidth="1"/>
  </cols>
  <sheetData>
    <row r="1" spans="1:15" s="182" customFormat="1" ht="103.5" customHeight="1">
      <c r="A1" s="314" t="s">
        <v>664</v>
      </c>
      <c r="B1" s="225" t="s">
        <v>143</v>
      </c>
      <c r="C1" s="225" t="s">
        <v>140</v>
      </c>
      <c r="D1" s="225" t="s">
        <v>703</v>
      </c>
      <c r="E1" s="225" t="s">
        <v>697</v>
      </c>
      <c r="F1" s="314" t="s">
        <v>702</v>
      </c>
      <c r="G1" s="314" t="s">
        <v>701</v>
      </c>
      <c r="H1" s="225" t="s">
        <v>700</v>
      </c>
      <c r="I1" s="314" t="s">
        <v>669</v>
      </c>
      <c r="J1" s="244" t="s">
        <v>696</v>
      </c>
      <c r="K1" s="247" t="s">
        <v>671</v>
      </c>
      <c r="L1" s="244" t="s">
        <v>672</v>
      </c>
      <c r="M1" s="244" t="s">
        <v>704</v>
      </c>
      <c r="N1" s="375" t="s">
        <v>691</v>
      </c>
      <c r="O1" s="371" t="s">
        <v>692</v>
      </c>
    </row>
    <row r="2" spans="1:15" s="182" customFormat="1" ht="45" customHeight="1">
      <c r="A2" s="314" t="s">
        <v>630</v>
      </c>
      <c r="B2" s="226" t="s">
        <v>631</v>
      </c>
      <c r="C2" s="226" t="s">
        <v>632</v>
      </c>
      <c r="D2" s="226" t="s">
        <v>633</v>
      </c>
      <c r="E2" s="226" t="s">
        <v>634</v>
      </c>
      <c r="F2" s="226" t="s">
        <v>635</v>
      </c>
      <c r="G2" s="226" t="s">
        <v>636</v>
      </c>
      <c r="H2" s="226" t="s">
        <v>637</v>
      </c>
      <c r="I2" s="226" t="s">
        <v>638</v>
      </c>
      <c r="J2" s="248" t="s">
        <v>639</v>
      </c>
      <c r="K2" s="245" t="s">
        <v>640</v>
      </c>
      <c r="L2" s="245" t="s">
        <v>641</v>
      </c>
      <c r="M2" s="245" t="s">
        <v>642</v>
      </c>
      <c r="N2" s="376" t="s">
        <v>643</v>
      </c>
      <c r="O2" s="372" t="s">
        <v>644</v>
      </c>
    </row>
    <row r="3" spans="1:15" s="182" customFormat="1" ht="153.75" customHeight="1">
      <c r="A3" s="322"/>
      <c r="B3" s="215"/>
      <c r="C3" s="326" t="s">
        <v>629</v>
      </c>
      <c r="D3" s="218" t="s">
        <v>676</v>
      </c>
      <c r="E3" s="400" t="s">
        <v>688</v>
      </c>
      <c r="F3" s="401"/>
      <c r="G3" s="327" t="s">
        <v>675</v>
      </c>
      <c r="H3" s="336"/>
      <c r="I3" s="215"/>
      <c r="J3" s="221"/>
      <c r="K3" s="246"/>
      <c r="L3" s="246"/>
      <c r="M3" s="246"/>
      <c r="N3" s="377"/>
      <c r="O3" s="373"/>
    </row>
    <row r="4" spans="1:15" s="185" customFormat="1" ht="187.5" customHeight="1">
      <c r="A4" s="320">
        <v>1010</v>
      </c>
      <c r="B4" s="180" t="s">
        <v>148</v>
      </c>
      <c r="C4" s="305" t="s">
        <v>712</v>
      </c>
      <c r="D4" s="337" t="s">
        <v>708</v>
      </c>
      <c r="E4" s="206">
        <v>50000</v>
      </c>
      <c r="F4" s="193"/>
      <c r="G4" s="193"/>
      <c r="H4" s="298"/>
      <c r="I4" s="207"/>
      <c r="J4" s="364" t="s">
        <v>720</v>
      </c>
      <c r="K4" s="252" t="e">
        <f>E4/I4</f>
        <v>#DIV/0!</v>
      </c>
      <c r="L4" s="209" t="e">
        <f>J4/I4</f>
        <v>#VALUE!</v>
      </c>
      <c r="M4" s="299" t="e">
        <f>E4*L4</f>
        <v>#VALUE!</v>
      </c>
      <c r="N4" s="324"/>
      <c r="O4" s="333"/>
    </row>
    <row r="5" spans="1:15" s="185" customFormat="1" ht="98.25" customHeight="1">
      <c r="A5" s="321"/>
      <c r="B5" s="205"/>
      <c r="C5" s="319" t="s">
        <v>699</v>
      </c>
      <c r="D5" s="191"/>
      <c r="E5" s="206"/>
      <c r="F5" s="259"/>
      <c r="G5" s="259"/>
      <c r="H5" s="260"/>
      <c r="I5" s="261"/>
      <c r="J5" s="208"/>
      <c r="K5" s="262"/>
      <c r="L5" s="209"/>
      <c r="M5" s="262"/>
      <c r="N5" s="325"/>
      <c r="O5" s="308"/>
    </row>
    <row r="6" spans="1:15" s="312" customFormat="1" ht="177" customHeight="1">
      <c r="A6" s="334">
        <v>1011</v>
      </c>
      <c r="B6" s="180" t="s">
        <v>148</v>
      </c>
      <c r="C6" s="335" t="s">
        <v>713</v>
      </c>
      <c r="D6" s="338" t="s">
        <v>707</v>
      </c>
      <c r="E6" s="358">
        <v>200000</v>
      </c>
      <c r="F6" s="367"/>
      <c r="G6" s="367"/>
      <c r="H6" s="368"/>
      <c r="I6" s="369"/>
      <c r="J6" s="365"/>
      <c r="K6" s="252" t="e">
        <f>E6/I6</f>
        <v>#DIV/0!</v>
      </c>
      <c r="L6" s="363" t="e">
        <f>J6/I6</f>
        <v>#DIV/0!</v>
      </c>
      <c r="M6" s="299" t="e">
        <f>E6*L6</f>
        <v>#DIV/0!</v>
      </c>
      <c r="N6" s="378"/>
      <c r="O6" s="333"/>
    </row>
    <row r="7" spans="1:15" s="312" customFormat="1" ht="98.25" customHeight="1">
      <c r="A7" s="321"/>
      <c r="B7" s="205"/>
      <c r="C7" s="319" t="s">
        <v>699</v>
      </c>
      <c r="D7" s="313"/>
      <c r="E7" s="206"/>
      <c r="F7" s="259"/>
      <c r="G7" s="259"/>
      <c r="H7" s="260"/>
      <c r="I7" s="261"/>
      <c r="J7" s="208"/>
      <c r="K7" s="262"/>
      <c r="L7" s="209"/>
      <c r="M7" s="262"/>
      <c r="N7" s="325"/>
      <c r="O7" s="308"/>
    </row>
    <row r="8" spans="1:15" ht="208.5" customHeight="1">
      <c r="A8" s="334">
        <v>1013</v>
      </c>
      <c r="B8" s="180" t="s">
        <v>148</v>
      </c>
      <c r="C8" s="335" t="s">
        <v>714</v>
      </c>
      <c r="D8" s="338" t="s">
        <v>715</v>
      </c>
      <c r="E8" s="358">
        <v>200000</v>
      </c>
      <c r="F8" s="370"/>
      <c r="G8" s="370"/>
      <c r="H8" s="370"/>
      <c r="I8" s="370"/>
      <c r="J8" s="366"/>
      <c r="K8" s="252" t="e">
        <f>E8/I8</f>
        <v>#DIV/0!</v>
      </c>
      <c r="L8" s="363" t="e">
        <f>J8/I8</f>
        <v>#DIV/0!</v>
      </c>
      <c r="M8" s="299" t="e">
        <f>E8*L8</f>
        <v>#DIV/0!</v>
      </c>
      <c r="N8" s="374"/>
      <c r="O8" s="374"/>
    </row>
    <row r="9" spans="1:15" ht="94.5" customHeight="1">
      <c r="A9" s="320"/>
      <c r="B9" s="180"/>
      <c r="C9" s="332" t="s">
        <v>698</v>
      </c>
      <c r="D9" s="309"/>
      <c r="E9" s="179"/>
      <c r="F9" s="339"/>
      <c r="G9" s="339"/>
      <c r="H9" s="339"/>
      <c r="I9" s="339"/>
      <c r="J9" s="341"/>
      <c r="K9" s="340"/>
      <c r="L9" s="340"/>
      <c r="M9" s="340"/>
      <c r="N9" s="339"/>
      <c r="O9" s="339"/>
    </row>
    <row r="10" spans="1:15" s="310" customFormat="1" ht="208.5" customHeight="1">
      <c r="A10" s="344">
        <v>3001</v>
      </c>
      <c r="B10" s="180" t="s">
        <v>148</v>
      </c>
      <c r="C10" s="343" t="s">
        <v>717</v>
      </c>
      <c r="D10" s="342" t="s">
        <v>716</v>
      </c>
      <c r="E10" s="352">
        <v>800000</v>
      </c>
      <c r="F10" s="370"/>
      <c r="G10" s="370"/>
      <c r="H10" s="370"/>
      <c r="I10" s="370"/>
      <c r="J10" s="366"/>
      <c r="K10" s="252" t="e">
        <f>E10/I10</f>
        <v>#DIV/0!</v>
      </c>
      <c r="L10" s="363" t="e">
        <f>J10/I10</f>
        <v>#DIV/0!</v>
      </c>
      <c r="M10" s="299" t="e">
        <f>E10*L10</f>
        <v>#DIV/0!</v>
      </c>
      <c r="N10" s="370"/>
      <c r="O10" s="370"/>
    </row>
    <row r="11" spans="1:15" s="310" customFormat="1" ht="94.5" customHeight="1">
      <c r="A11" s="320"/>
      <c r="B11" s="180"/>
      <c r="C11" s="332" t="s">
        <v>698</v>
      </c>
      <c r="D11" s="309"/>
      <c r="E11" s="179"/>
      <c r="F11" s="339"/>
      <c r="G11" s="339"/>
      <c r="H11" s="339"/>
      <c r="I11" s="339"/>
      <c r="J11" s="341"/>
      <c r="K11" s="340"/>
      <c r="L11" s="340"/>
      <c r="M11" s="340"/>
      <c r="N11" s="339"/>
      <c r="O11" s="339"/>
    </row>
    <row r="12" spans="3:4" ht="15.75">
      <c r="C12" s="304"/>
      <c r="D12" s="303"/>
    </row>
    <row r="13" spans="3:4" ht="15.75">
      <c r="C13" s="304"/>
      <c r="D13" s="303"/>
    </row>
  </sheetData>
  <sheetProtection password="C5C4" sheet="1" selectLockedCells="1"/>
  <mergeCells count="1">
    <mergeCell ref="E3:F3"/>
  </mergeCells>
  <conditionalFormatting sqref="M4">
    <cfRule type="colorScale" priority="29" dxfId="0">
      <colorScale>
        <cfvo type="min" val="0"/>
        <cfvo type="max"/>
        <color rgb="FFFF7128"/>
        <color rgb="FFFFEF9C"/>
      </colorScale>
    </cfRule>
  </conditionalFormatting>
  <conditionalFormatting sqref="D7 D5">
    <cfRule type="colorScale" priority="612" dxfId="0">
      <colorScale>
        <cfvo type="min" val="0"/>
        <cfvo type="max"/>
        <color rgb="FFFF7128"/>
        <color rgb="FFFFEF9C"/>
      </colorScale>
    </cfRule>
  </conditionalFormatting>
  <conditionalFormatting sqref="F4:G7">
    <cfRule type="colorScale" priority="613" dxfId="0">
      <colorScale>
        <cfvo type="min" val="0"/>
        <cfvo type="max"/>
        <color rgb="FFFF7128"/>
        <color rgb="FFFFEF9C"/>
      </colorScale>
    </cfRule>
  </conditionalFormatting>
  <conditionalFormatting sqref="D4">
    <cfRule type="colorScale" priority="15" dxfId="0">
      <colorScale>
        <cfvo type="min" val="0"/>
        <cfvo type="max"/>
        <color rgb="FFFF7128"/>
        <color rgb="FFFFEF9C"/>
      </colorScale>
    </cfRule>
  </conditionalFormatting>
  <conditionalFormatting sqref="D6">
    <cfRule type="colorScale" priority="14" dxfId="0">
      <colorScale>
        <cfvo type="min" val="0"/>
        <cfvo type="max"/>
        <color rgb="FFFF7128"/>
        <color rgb="FFFFEF9C"/>
      </colorScale>
    </cfRule>
  </conditionalFormatting>
  <conditionalFormatting sqref="D8">
    <cfRule type="colorScale" priority="13" dxfId="0">
      <colorScale>
        <cfvo type="min" val="0"/>
        <cfvo type="max"/>
        <color rgb="FFFF7128"/>
        <color rgb="FFFFEF9C"/>
      </colorScale>
    </cfRule>
  </conditionalFormatting>
  <conditionalFormatting sqref="D9">
    <cfRule type="colorScale" priority="12" dxfId="0">
      <colorScale>
        <cfvo type="min" val="0"/>
        <cfvo type="max"/>
        <color rgb="FFFF7128"/>
        <color rgb="FFFFEF9C"/>
      </colorScale>
    </cfRule>
  </conditionalFormatting>
  <conditionalFormatting sqref="K6">
    <cfRule type="colorScale" priority="10" dxfId="0">
      <colorScale>
        <cfvo type="min" val="0"/>
        <cfvo type="max"/>
        <color rgb="FFFF7128"/>
        <color rgb="FFFFEF9C"/>
      </colorScale>
    </cfRule>
  </conditionalFormatting>
  <conditionalFormatting sqref="K8">
    <cfRule type="colorScale" priority="9" dxfId="0">
      <colorScale>
        <cfvo type="min" val="0"/>
        <cfvo type="max"/>
        <color rgb="FFFF7128"/>
        <color rgb="FFFFEF9C"/>
      </colorScale>
    </cfRule>
  </conditionalFormatting>
  <conditionalFormatting sqref="D11">
    <cfRule type="colorScale" priority="7" dxfId="0">
      <colorScale>
        <cfvo type="min" val="0"/>
        <cfvo type="max"/>
        <color rgb="FFFF7128"/>
        <color rgb="FFFFEF9C"/>
      </colorScale>
    </cfRule>
  </conditionalFormatting>
  <conditionalFormatting sqref="K10">
    <cfRule type="colorScale" priority="6" dxfId="0">
      <colorScale>
        <cfvo type="min" val="0"/>
        <cfvo type="max"/>
        <color rgb="FFFF7128"/>
        <color rgb="FFFFEF9C"/>
      </colorScale>
    </cfRule>
  </conditionalFormatting>
  <conditionalFormatting sqref="M6">
    <cfRule type="colorScale" priority="5" dxfId="0">
      <colorScale>
        <cfvo type="min" val="0"/>
        <cfvo type="max"/>
        <color rgb="FFFF7128"/>
        <color rgb="FFFFEF9C"/>
      </colorScale>
    </cfRule>
  </conditionalFormatting>
  <conditionalFormatting sqref="M8">
    <cfRule type="colorScale" priority="4" dxfId="0">
      <colorScale>
        <cfvo type="min" val="0"/>
        <cfvo type="max"/>
        <color rgb="FFFF7128"/>
        <color rgb="FFFFEF9C"/>
      </colorScale>
    </cfRule>
  </conditionalFormatting>
  <conditionalFormatting sqref="M10">
    <cfRule type="colorScale" priority="3" dxfId="0">
      <colorScale>
        <cfvo type="min" val="0"/>
        <cfvo type="max"/>
        <color rgb="FFFF7128"/>
        <color rgb="FFFFEF9C"/>
      </colorScale>
    </cfRule>
  </conditionalFormatting>
  <conditionalFormatting sqref="K4">
    <cfRule type="colorScale" priority="1" dxfId="0">
      <colorScale>
        <cfvo type="min" val="0"/>
        <cfvo type="max"/>
        <color rgb="FFFF7128"/>
        <color rgb="FFFFEF9C"/>
      </colorScale>
    </cfRule>
  </conditionalFormatting>
  <printOptions horizontalCentered="1"/>
  <pageMargins left="0.45" right="0.45" top="0.75" bottom="0.49" header="0.3" footer="0.3"/>
  <pageSetup fitToHeight="0" horizontalDpi="600" verticalDpi="600" orientation="landscape" paperSize="5" scale="43" r:id="rId1"/>
  <headerFooter>
    <oddHeader xml:space="preserve">&amp;C&amp;"-,Bold"&amp;14Shelby County Board of Education (SCBE)
2020-2021 SY Commodity Processing and Commercial Equivalent Bid III
Commercial Equivalent - Frozen By the Serving </oddHeader>
    <oddFooter>&amp;CPage &amp;P&amp;R&amp;D</oddFooter>
  </headerFooter>
</worksheet>
</file>

<file path=xl/worksheets/sheet9.xml><?xml version="1.0" encoding="utf-8"?>
<worksheet xmlns="http://schemas.openxmlformats.org/spreadsheetml/2006/main" xmlns:r="http://schemas.openxmlformats.org/officeDocument/2006/relationships">
  <dimension ref="A1:X8"/>
  <sheetViews>
    <sheetView view="pageBreakPreview" zoomScale="60" zoomScaleNormal="60" zoomScalePageLayoutView="75" workbookViewId="0" topLeftCell="A1">
      <selection activeCell="D6" sqref="D6"/>
    </sheetView>
  </sheetViews>
  <sheetFormatPr defaultColWidth="9.140625" defaultRowHeight="15"/>
  <cols>
    <col min="1" max="1" width="11.7109375" style="181" customWidth="1"/>
    <col min="2" max="2" width="16.421875" style="181" customWidth="1"/>
    <col min="3" max="3" width="71.57421875" style="182" customWidth="1"/>
    <col min="4" max="4" width="31.140625" style="181" customWidth="1"/>
    <col min="5" max="5" width="19.421875" style="181" customWidth="1"/>
    <col min="6" max="6" width="15.7109375" style="181" customWidth="1"/>
    <col min="7" max="7" width="17.8515625" style="181" customWidth="1"/>
    <col min="8" max="8" width="15.7109375" style="181" customWidth="1"/>
    <col min="9" max="11" width="15.7109375" style="253" customWidth="1"/>
    <col min="12" max="12" width="13.8515625" style="253" customWidth="1"/>
    <col min="13" max="13" width="13.8515625" style="238" customWidth="1"/>
    <col min="14" max="14" width="15.7109375" style="253" customWidth="1"/>
    <col min="15" max="15" width="15.00390625" style="238" customWidth="1"/>
    <col min="16" max="16" width="13.28125" style="238" customWidth="1"/>
    <col min="17" max="17" width="15.7109375" style="253" customWidth="1"/>
    <col min="18" max="19" width="15.7109375" style="238" customWidth="1"/>
    <col min="20" max="20" width="15.7109375" style="181" customWidth="1"/>
    <col min="21" max="21" width="15.57421875" style="181" customWidth="1"/>
    <col min="22" max="22" width="16.7109375" style="238" customWidth="1"/>
    <col min="23" max="23" width="18.421875" style="253" customWidth="1"/>
    <col min="24" max="24" width="26.7109375" style="238" customWidth="1"/>
    <col min="25" max="16384" width="9.140625" style="181" customWidth="1"/>
  </cols>
  <sheetData>
    <row r="1" spans="1:24" s="182" customFormat="1" ht="128.25" customHeight="1">
      <c r="A1" s="203" t="s">
        <v>628</v>
      </c>
      <c r="B1" s="203" t="s">
        <v>143</v>
      </c>
      <c r="C1" s="203" t="s">
        <v>140</v>
      </c>
      <c r="D1" s="178" t="s">
        <v>657</v>
      </c>
      <c r="E1" s="203" t="s">
        <v>677</v>
      </c>
      <c r="F1" s="178" t="s">
        <v>144</v>
      </c>
      <c r="G1" s="176" t="s">
        <v>145</v>
      </c>
      <c r="H1" s="178" t="s">
        <v>651</v>
      </c>
      <c r="I1" s="249" t="s">
        <v>652</v>
      </c>
      <c r="J1" s="249" t="s">
        <v>98</v>
      </c>
      <c r="K1" s="250" t="s">
        <v>653</v>
      </c>
      <c r="L1" s="250" t="s">
        <v>100</v>
      </c>
      <c r="M1" s="236" t="s">
        <v>116</v>
      </c>
      <c r="N1" s="249" t="s">
        <v>97</v>
      </c>
      <c r="O1" s="236" t="s">
        <v>127</v>
      </c>
      <c r="P1" s="236" t="s">
        <v>101</v>
      </c>
      <c r="Q1" s="249" t="s">
        <v>123</v>
      </c>
      <c r="R1" s="239" t="s">
        <v>96</v>
      </c>
      <c r="S1" s="239" t="s">
        <v>95</v>
      </c>
      <c r="T1" s="178" t="s">
        <v>92</v>
      </c>
      <c r="U1" s="177" t="s">
        <v>94</v>
      </c>
      <c r="V1" s="243" t="s">
        <v>93</v>
      </c>
      <c r="W1" s="249" t="s">
        <v>130</v>
      </c>
      <c r="X1" s="236" t="s">
        <v>90</v>
      </c>
    </row>
    <row r="2" spans="1:24" s="182" customFormat="1" ht="30" customHeight="1">
      <c r="A2" s="178" t="s">
        <v>630</v>
      </c>
      <c r="B2" s="178" t="s">
        <v>631</v>
      </c>
      <c r="C2" s="178" t="s">
        <v>632</v>
      </c>
      <c r="D2" s="178" t="s">
        <v>633</v>
      </c>
      <c r="E2" s="178" t="s">
        <v>634</v>
      </c>
      <c r="F2" s="178" t="s">
        <v>635</v>
      </c>
      <c r="G2" s="178" t="s">
        <v>636</v>
      </c>
      <c r="H2" s="178" t="s">
        <v>637</v>
      </c>
      <c r="I2" s="250" t="s">
        <v>638</v>
      </c>
      <c r="J2" s="250" t="s">
        <v>639</v>
      </c>
      <c r="K2" s="250" t="s">
        <v>640</v>
      </c>
      <c r="L2" s="250" t="s">
        <v>641</v>
      </c>
      <c r="M2" s="236" t="s">
        <v>642</v>
      </c>
      <c r="N2" s="250" t="s">
        <v>643</v>
      </c>
      <c r="O2" s="236" t="s">
        <v>644</v>
      </c>
      <c r="P2" s="239" t="s">
        <v>645</v>
      </c>
      <c r="Q2" s="249" t="s">
        <v>646</v>
      </c>
      <c r="R2" s="239" t="s">
        <v>647</v>
      </c>
      <c r="S2" s="239" t="s">
        <v>648</v>
      </c>
      <c r="T2" s="177" t="s">
        <v>649</v>
      </c>
      <c r="U2" s="177" t="s">
        <v>650</v>
      </c>
      <c r="V2" s="239" t="s">
        <v>654</v>
      </c>
      <c r="W2" s="249" t="s">
        <v>655</v>
      </c>
      <c r="X2" s="236" t="s">
        <v>656</v>
      </c>
    </row>
    <row r="3" spans="1:24" s="182" customFormat="1" ht="99" customHeight="1">
      <c r="A3" s="183"/>
      <c r="B3" s="183"/>
      <c r="C3" s="184" t="s">
        <v>629</v>
      </c>
      <c r="D3" s="183"/>
      <c r="E3" s="183"/>
      <c r="F3" s="183"/>
      <c r="G3" s="183"/>
      <c r="H3" s="183"/>
      <c r="I3" s="251"/>
      <c r="J3" s="251"/>
      <c r="K3" s="251"/>
      <c r="L3" s="251"/>
      <c r="M3" s="237"/>
      <c r="N3" s="251"/>
      <c r="O3" s="237"/>
      <c r="P3" s="237"/>
      <c r="Q3" s="251"/>
      <c r="R3" s="237"/>
      <c r="S3" s="237"/>
      <c r="T3" s="183"/>
      <c r="U3" s="183"/>
      <c r="V3" s="237"/>
      <c r="W3" s="251"/>
      <c r="X3" s="237"/>
    </row>
    <row r="4" spans="1:24" s="185" customFormat="1" ht="173.25" customHeight="1">
      <c r="A4" s="277">
        <v>1063</v>
      </c>
      <c r="B4" s="280" t="s">
        <v>148</v>
      </c>
      <c r="C4" s="282" t="s">
        <v>661</v>
      </c>
      <c r="D4" s="278" t="s">
        <v>680</v>
      </c>
      <c r="E4" s="283">
        <v>400000</v>
      </c>
      <c r="F4" s="279"/>
      <c r="G4" s="279"/>
      <c r="H4" s="284"/>
      <c r="I4" s="285"/>
      <c r="J4" s="286"/>
      <c r="K4" s="286"/>
      <c r="L4" s="287"/>
      <c r="M4" s="288"/>
      <c r="N4" s="289"/>
      <c r="O4" s="290"/>
      <c r="P4" s="276"/>
      <c r="Q4" s="281" t="e">
        <f>N4/K4</f>
        <v>#DIV/0!</v>
      </c>
      <c r="R4" s="291">
        <f>M4*N4</f>
        <v>0</v>
      </c>
      <c r="S4" s="276" t="e">
        <f>Q4*P4</f>
        <v>#DIV/0!</v>
      </c>
      <c r="T4" s="276" t="e">
        <f>O4/K4</f>
        <v>#DIV/0!</v>
      </c>
      <c r="U4" s="276">
        <f>R4+O4</f>
        <v>0</v>
      </c>
      <c r="V4" s="276" t="e">
        <f>U4/K4</f>
        <v>#DIV/0!</v>
      </c>
      <c r="W4" s="281" t="e">
        <f>SUM(E4/K4)</f>
        <v>#DIV/0!</v>
      </c>
      <c r="X4" s="276" t="e">
        <f>V4*E4</f>
        <v>#DIV/0!</v>
      </c>
    </row>
    <row r="5" spans="1:24" s="185" customFormat="1" ht="183" customHeight="1">
      <c r="A5" s="277">
        <v>1074</v>
      </c>
      <c r="B5" s="280" t="s">
        <v>148</v>
      </c>
      <c r="C5" s="282" t="s">
        <v>662</v>
      </c>
      <c r="D5" s="278" t="s">
        <v>660</v>
      </c>
      <c r="E5" s="292">
        <v>400000</v>
      </c>
      <c r="F5" s="279"/>
      <c r="G5" s="279"/>
      <c r="H5" s="284"/>
      <c r="I5" s="285"/>
      <c r="J5" s="286"/>
      <c r="K5" s="286"/>
      <c r="L5" s="287"/>
      <c r="M5" s="288"/>
      <c r="N5" s="289"/>
      <c r="O5" s="290"/>
      <c r="P5" s="276"/>
      <c r="Q5" s="281" t="e">
        <f>N5/K5</f>
        <v>#DIV/0!</v>
      </c>
      <c r="R5" s="291">
        <f>M5*N5</f>
        <v>0</v>
      </c>
      <c r="S5" s="276" t="e">
        <f>Q5*P5</f>
        <v>#DIV/0!</v>
      </c>
      <c r="T5" s="276" t="e">
        <f>O5/K5</f>
        <v>#DIV/0!</v>
      </c>
      <c r="U5" s="276">
        <f>R5+O5</f>
        <v>0</v>
      </c>
      <c r="V5" s="276" t="e">
        <f>U5/K5</f>
        <v>#DIV/0!</v>
      </c>
      <c r="W5" s="281" t="e">
        <f>SUM(E5/K5)</f>
        <v>#DIV/0!</v>
      </c>
      <c r="X5" s="276" t="e">
        <f>V5*E5</f>
        <v>#DIV/0!</v>
      </c>
    </row>
    <row r="6" spans="1:24" s="185" customFormat="1" ht="313.5" customHeight="1">
      <c r="A6" s="293">
        <v>1665</v>
      </c>
      <c r="B6" s="280" t="s">
        <v>148</v>
      </c>
      <c r="C6" s="282" t="s">
        <v>663</v>
      </c>
      <c r="D6" s="278" t="s">
        <v>681</v>
      </c>
      <c r="E6" s="292">
        <v>400000</v>
      </c>
      <c r="F6" s="294"/>
      <c r="G6" s="295"/>
      <c r="H6" s="296"/>
      <c r="I6" s="297"/>
      <c r="J6" s="297"/>
      <c r="K6" s="297"/>
      <c r="L6" s="287"/>
      <c r="M6" s="288"/>
      <c r="N6" s="289"/>
      <c r="O6" s="290"/>
      <c r="P6" s="276"/>
      <c r="Q6" s="281" t="e">
        <f>N6/K6</f>
        <v>#DIV/0!</v>
      </c>
      <c r="R6" s="291">
        <f>M6*N6</f>
        <v>0</v>
      </c>
      <c r="S6" s="276" t="e">
        <f>Q6*P6</f>
        <v>#DIV/0!</v>
      </c>
      <c r="T6" s="276" t="e">
        <f>O6/K6</f>
        <v>#DIV/0!</v>
      </c>
      <c r="U6" s="276">
        <f>R6+O6</f>
        <v>0</v>
      </c>
      <c r="V6" s="276" t="e">
        <f>U6/K6</f>
        <v>#DIV/0!</v>
      </c>
      <c r="W6" s="281" t="e">
        <f>SUM(E6/K6)</f>
        <v>#DIV/0!</v>
      </c>
      <c r="X6" s="276" t="e">
        <f>V6*E6</f>
        <v>#DIV/0!</v>
      </c>
    </row>
    <row r="7" spans="1:24" s="185" customFormat="1" ht="166.5" customHeight="1">
      <c r="A7" s="198"/>
      <c r="B7" s="189"/>
      <c r="C7" s="220" t="s">
        <v>687</v>
      </c>
      <c r="D7" s="191"/>
      <c r="E7" s="197"/>
      <c r="F7" s="204"/>
      <c r="G7" s="199"/>
      <c r="H7" s="200"/>
      <c r="I7" s="252"/>
      <c r="J7" s="252"/>
      <c r="K7" s="252"/>
      <c r="L7" s="252"/>
      <c r="M7" s="187"/>
      <c r="N7" s="252"/>
      <c r="O7" s="201"/>
      <c r="P7" s="201"/>
      <c r="Q7" s="254"/>
      <c r="R7" s="202"/>
      <c r="S7" s="201"/>
      <c r="T7" s="201"/>
      <c r="U7" s="201"/>
      <c r="V7" s="201"/>
      <c r="W7" s="275"/>
      <c r="X7" s="201" t="e">
        <f>SUM(X4:X6)</f>
        <v>#DIV/0!</v>
      </c>
    </row>
    <row r="8" spans="1:24" s="185" customFormat="1" ht="200.25" customHeight="1">
      <c r="A8" s="198"/>
      <c r="B8" s="189"/>
      <c r="C8" s="272" t="s">
        <v>685</v>
      </c>
      <c r="D8" s="191"/>
      <c r="E8" s="197"/>
      <c r="F8" s="204"/>
      <c r="G8" s="199"/>
      <c r="H8" s="200"/>
      <c r="I8" s="252"/>
      <c r="J8" s="252"/>
      <c r="K8" s="252"/>
      <c r="L8" s="252"/>
      <c r="M8" s="187"/>
      <c r="N8" s="252"/>
      <c r="O8" s="201"/>
      <c r="P8" s="201"/>
      <c r="Q8" s="254"/>
      <c r="R8" s="202"/>
      <c r="S8" s="201"/>
      <c r="T8" s="201"/>
      <c r="U8" s="201"/>
      <c r="V8" s="201"/>
      <c r="W8" s="275"/>
      <c r="X8" s="201" t="e">
        <f>(X7+'Commodity &amp; Commecial-FRZ(ALL)2'!O7)</f>
        <v>#DIV/0!</v>
      </c>
    </row>
  </sheetData>
  <sheetProtection selectLockedCells="1"/>
  <conditionalFormatting sqref="D7">
    <cfRule type="colorScale" priority="17" dxfId="0">
      <colorScale>
        <cfvo type="min" val="0"/>
        <cfvo type="max"/>
        <color rgb="FFFF7128"/>
        <color rgb="FFFFEF9C"/>
      </colorScale>
    </cfRule>
  </conditionalFormatting>
  <conditionalFormatting sqref="F4:G4">
    <cfRule type="colorScale" priority="321" dxfId="0">
      <colorScale>
        <cfvo type="min" val="0"/>
        <cfvo type="max"/>
        <color rgb="FFFF7128"/>
        <color rgb="FFFFEF9C"/>
      </colorScale>
    </cfRule>
  </conditionalFormatting>
  <conditionalFormatting sqref="D4">
    <cfRule type="colorScale" priority="322" dxfId="0">
      <colorScale>
        <cfvo type="min" val="0"/>
        <cfvo type="max"/>
        <color rgb="FFFF7128"/>
        <color rgb="FFFFEF9C"/>
      </colorScale>
    </cfRule>
  </conditionalFormatting>
  <conditionalFormatting sqref="D5:D6">
    <cfRule type="colorScale" priority="12" dxfId="0">
      <colorScale>
        <cfvo type="min" val="0"/>
        <cfvo type="max"/>
        <color rgb="FFFF7128"/>
        <color rgb="FFFFEF9C"/>
      </colorScale>
    </cfRule>
  </conditionalFormatting>
  <conditionalFormatting sqref="F5:G5">
    <cfRule type="colorScale" priority="449" dxfId="0">
      <colorScale>
        <cfvo type="min" val="0"/>
        <cfvo type="max"/>
        <color rgb="FFFF7128"/>
        <color rgb="FFFFEF9C"/>
      </colorScale>
    </cfRule>
  </conditionalFormatting>
  <conditionalFormatting sqref="D8">
    <cfRule type="colorScale" priority="7" dxfId="0">
      <colorScale>
        <cfvo type="min" val="0"/>
        <cfvo type="max"/>
        <color rgb="FFFF7128"/>
        <color rgb="FFFFEF9C"/>
      </colorScale>
    </cfRule>
  </conditionalFormatting>
  <printOptions/>
  <pageMargins left="0.7" right="0.7" top="0.54" bottom="0.49" header="0.3" footer="0.3"/>
  <pageSetup fitToHeight="0" horizontalDpi="600" verticalDpi="600" orientation="landscape" paperSize="5" scale="35" r:id="rId1"/>
  <headerFooter>
    <oddHeader>&amp;C&amp;13Shelby County Board of Education (SCBE)
2017-2018 SY Commodity Processing Bid
Commodity Processing &amp; Commercial Frozen - Serving (ALL or NONE) I</oddHeader>
    <oddFooter>&amp;LLSULTONV4&amp;CPage &amp;P&amp;R&amp;D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WILLIAMSMD</dc:creator>
  <cp:keywords/>
  <dc:description/>
  <cp:lastModifiedBy>MARY  TAYLOR</cp:lastModifiedBy>
  <cp:lastPrinted>2021-02-23T16:31:19Z</cp:lastPrinted>
  <dcterms:created xsi:type="dcterms:W3CDTF">2013-09-18T16:02:21Z</dcterms:created>
  <dcterms:modified xsi:type="dcterms:W3CDTF">2021-03-04T17:01:15Z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0x010100B0687F3DE0F94843844CFCA6C5E8F233</vt:lpwstr>
  </property>
</Properties>
</file>